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0" yWindow="90" windowWidth="15480" windowHeight="11640" tabRatio="952" activeTab="11"/>
  </bookViews>
  <sheets>
    <sheet name="封面" sheetId="1" r:id="rId1"/>
    <sheet name="审计报告" sheetId="2" r:id="rId2"/>
    <sheet name="资产负债表" sheetId="3" r:id="rId3"/>
    <sheet name="资产负债表（续）" sheetId="4" r:id="rId4"/>
    <sheet name="业务活动表" sheetId="5" r:id="rId5"/>
    <sheet name="保教活动成本表" sheetId="10" r:id="rId6"/>
    <sheet name="费用明细表" sheetId="11" r:id="rId7"/>
    <sheet name="补助收支" sheetId="12" r:id="rId8"/>
    <sheet name="现金流量表" sheetId="6" r:id="rId9"/>
    <sheet name="基本数字表" sheetId="13" r:id="rId10"/>
    <sheet name="账务指标表" sheetId="14" r:id="rId11"/>
    <sheet name="附注" sheetId="7" r:id="rId12"/>
  </sheets>
  <externalReferences>
    <externalReference r:id="rId13"/>
    <externalReference r:id="rId14"/>
    <externalReference r:id="rId15"/>
  </externalReferences>
  <definedNames>
    <definedName name="_xlnm.Print_Area" localSheetId="5">保教活动成本表!$B$1:$I$27</definedName>
    <definedName name="_xlnm.Print_Area" localSheetId="7">补助收支!$A$1:$I$27</definedName>
    <definedName name="_xlnm.Print_Area" localSheetId="6">费用明细表!$A$1:$D$43</definedName>
    <definedName name="_xlnm.Print_Area" localSheetId="0">封面!$A$1:$H$38</definedName>
    <definedName name="_xlnm.Print_Area" localSheetId="11">附注!$A$1:$R$177</definedName>
    <definedName name="_xlnm.Print_Area" localSheetId="9">基本数字表!$A$1:$J$40</definedName>
    <definedName name="_xlnm.Print_Area" localSheetId="1">审计报告!$A$1:$E$26</definedName>
    <definedName name="_xlnm.Print_Area" localSheetId="8">现金流量表!$A$1:$D$39</definedName>
    <definedName name="_xlnm.Print_Area" localSheetId="4">业务活动表!$A$1:$E$36</definedName>
    <definedName name="_xlnm.Print_Area" localSheetId="10">账务指标表!$A$1:$H$34</definedName>
    <definedName name="_xlnm.Print_Area" localSheetId="2">资产负债表!$A$1:$D$45</definedName>
    <definedName name="_xlnm.Print_Area" localSheetId="3">'资产负债表（续）'!$A$1:$D$45</definedName>
  </definedNames>
  <calcPr calcId="125725"/>
</workbook>
</file>

<file path=xl/calcChain.xml><?xml version="1.0" encoding="utf-8"?>
<calcChain xmlns="http://schemas.openxmlformats.org/spreadsheetml/2006/main">
  <c r="I134" i="7"/>
  <c r="C22" i="4"/>
  <c r="H24" i="10"/>
  <c r="F24"/>
  <c r="D24"/>
  <c r="J126" i="7" l="1"/>
  <c r="M126"/>
  <c r="F101"/>
  <c r="F103"/>
  <c r="J114"/>
  <c r="J115"/>
  <c r="J104"/>
  <c r="K119"/>
  <c r="J116"/>
  <c r="J108"/>
  <c r="J105"/>
  <c r="G17" i="12"/>
  <c r="G26" s="1"/>
  <c r="D6" i="10"/>
  <c r="D24" i="5" l="1"/>
  <c r="D35" i="3"/>
  <c r="C35"/>
  <c r="G34" i="13" l="1"/>
  <c r="F16"/>
  <c r="G17"/>
  <c r="G18"/>
  <c r="G19"/>
  <c r="G20"/>
  <c r="G21"/>
  <c r="G22"/>
  <c r="G23"/>
  <c r="J112" i="7"/>
  <c r="G16" i="13" l="1"/>
  <c r="P119" i="7"/>
  <c r="F27" i="13" l="1"/>
  <c r="E31" i="5" l="1"/>
  <c r="E32"/>
  <c r="E33"/>
  <c r="K152" i="7"/>
  <c r="K153" s="1"/>
  <c r="D20" i="6" l="1"/>
  <c r="D6"/>
  <c r="K95" i="7" l="1"/>
  <c r="M147" l="1"/>
  <c r="H147"/>
  <c r="K146" s="1"/>
  <c r="P146" l="1"/>
  <c r="K145"/>
  <c r="K147" s="1"/>
  <c r="P145"/>
  <c r="P147" l="1"/>
  <c r="E19" i="5"/>
  <c r="E16"/>
  <c r="E17"/>
  <c r="E20"/>
  <c r="E21"/>
  <c r="E22"/>
  <c r="E23"/>
  <c r="E26"/>
  <c r="E28"/>
  <c r="M129" i="7"/>
  <c r="P127"/>
  <c r="P128"/>
  <c r="P113"/>
  <c r="P103"/>
  <c r="Q94"/>
  <c r="Q95" s="1"/>
  <c r="H95"/>
  <c r="D95"/>
  <c r="M89"/>
  <c r="J89"/>
  <c r="E18" i="12"/>
  <c r="E17" s="1"/>
  <c r="E24" i="5"/>
  <c r="E13" i="12"/>
  <c r="E7"/>
  <c r="E6" s="1"/>
  <c r="F12" i="10"/>
  <c r="C35" i="4"/>
  <c r="C44" s="1"/>
  <c r="P102" i="7"/>
  <c r="F34" i="13"/>
  <c r="I36"/>
  <c r="H31"/>
  <c r="F29"/>
  <c r="H29" s="1"/>
  <c r="H27"/>
  <c r="H17"/>
  <c r="H18"/>
  <c r="H19"/>
  <c r="H20"/>
  <c r="H21"/>
  <c r="H22"/>
  <c r="H23"/>
  <c r="G11"/>
  <c r="D36" i="6"/>
  <c r="D32"/>
  <c r="D37" s="1"/>
  <c r="D23"/>
  <c r="P88" i="7"/>
  <c r="P89" s="1"/>
  <c r="L66"/>
  <c r="I7" i="10"/>
  <c r="I8"/>
  <c r="I9"/>
  <c r="I10"/>
  <c r="I11"/>
  <c r="I13"/>
  <c r="I14"/>
  <c r="I15"/>
  <c r="I16"/>
  <c r="I17"/>
  <c r="I18"/>
  <c r="I19"/>
  <c r="I20"/>
  <c r="I21"/>
  <c r="I22"/>
  <c r="I24"/>
  <c r="F89" i="7"/>
  <c r="I74"/>
  <c r="I75" s="1"/>
  <c r="D6" i="11"/>
  <c r="C8" i="5"/>
  <c r="D7" i="6" s="1"/>
  <c r="C41" i="4"/>
  <c r="D9" i="3"/>
  <c r="C9"/>
  <c r="L67" i="7" s="1"/>
  <c r="C6" i="3"/>
  <c r="P115" i="7"/>
  <c r="P118"/>
  <c r="H12" i="10"/>
  <c r="F18" i="14"/>
  <c r="F6" i="10"/>
  <c r="H6"/>
  <c r="I6" s="1"/>
  <c r="P111" i="7"/>
  <c r="P116"/>
  <c r="P117"/>
  <c r="P100"/>
  <c r="P105"/>
  <c r="P106"/>
  <c r="P107"/>
  <c r="M101"/>
  <c r="F109"/>
  <c r="F110" s="1"/>
  <c r="J129"/>
  <c r="G18" i="14"/>
  <c r="D11" i="11"/>
  <c r="F8" i="14"/>
  <c r="I11" i="13"/>
  <c r="H13"/>
  <c r="I10"/>
  <c r="D7" i="12"/>
  <c r="D6" s="1"/>
  <c r="D18"/>
  <c r="C9" i="4"/>
  <c r="C39" i="3"/>
  <c r="I140" i="7"/>
  <c r="F6" i="14"/>
  <c r="F7"/>
  <c r="F5"/>
  <c r="I35" i="13"/>
  <c r="I37"/>
  <c r="I38"/>
  <c r="H37"/>
  <c r="H38"/>
  <c r="H39"/>
  <c r="H40"/>
  <c r="I39"/>
  <c r="I40"/>
  <c r="H36"/>
  <c r="I18"/>
  <c r="I19"/>
  <c r="I20"/>
  <c r="I21"/>
  <c r="I22"/>
  <c r="I23"/>
  <c r="I17"/>
  <c r="F11"/>
  <c r="F6"/>
  <c r="G6"/>
  <c r="G30" s="1"/>
  <c r="H12"/>
  <c r="I12"/>
  <c r="I13"/>
  <c r="H8"/>
  <c r="I8"/>
  <c r="H9"/>
  <c r="I9"/>
  <c r="I7"/>
  <c r="H7"/>
  <c r="E9" i="5"/>
  <c r="E10"/>
  <c r="E11"/>
  <c r="E12"/>
  <c r="E13"/>
  <c r="E14"/>
  <c r="E15"/>
  <c r="D18"/>
  <c r="D6"/>
  <c r="B112" i="7"/>
  <c r="B116"/>
  <c r="B117"/>
  <c r="B118"/>
  <c r="B119"/>
  <c r="B111"/>
  <c r="F19" i="12"/>
  <c r="F8"/>
  <c r="F9"/>
  <c r="F10"/>
  <c r="F11"/>
  <c r="F12"/>
  <c r="F14"/>
  <c r="F15"/>
  <c r="F16"/>
  <c r="F20"/>
  <c r="F21"/>
  <c r="F22"/>
  <c r="F23"/>
  <c r="F24"/>
  <c r="F25"/>
  <c r="D17"/>
  <c r="D13"/>
  <c r="F13" s="1"/>
  <c r="H3" i="10"/>
  <c r="D3" i="11" s="1"/>
  <c r="G3" i="12" s="1"/>
  <c r="B2" i="10"/>
  <c r="B2" i="11" s="1"/>
  <c r="B2" i="12" s="1"/>
  <c r="E35" i="5"/>
  <c r="E7"/>
  <c r="C18"/>
  <c r="D32" i="4"/>
  <c r="C32"/>
  <c r="D39" i="3"/>
  <c r="D31"/>
  <c r="D26"/>
  <c r="G11" i="14"/>
  <c r="A2" i="6"/>
  <c r="B2" i="13" s="1"/>
  <c r="B2" i="14" s="1"/>
  <c r="A2" i="4"/>
  <c r="A3"/>
  <c r="A3" i="5" s="1"/>
  <c r="G31" i="13"/>
  <c r="I31" s="1"/>
  <c r="J101" i="7"/>
  <c r="P104"/>
  <c r="G28" i="13"/>
  <c r="I6"/>
  <c r="I16"/>
  <c r="G27"/>
  <c r="H6"/>
  <c r="H11"/>
  <c r="D27" i="4"/>
  <c r="D33" s="1"/>
  <c r="F23" i="10"/>
  <c r="E27" i="14" s="1"/>
  <c r="J120" i="7"/>
  <c r="D44" i="4"/>
  <c r="G13" i="14"/>
  <c r="G6"/>
  <c r="E6" s="1"/>
  <c r="G10"/>
  <c r="G14"/>
  <c r="G7"/>
  <c r="E7" s="1"/>
  <c r="I30" i="13"/>
  <c r="G9" i="14"/>
  <c r="I34" i="13"/>
  <c r="F18" i="12"/>
  <c r="H16" i="13"/>
  <c r="G22" i="14" s="1"/>
  <c r="F25" i="10"/>
  <c r="F13" i="14" s="1"/>
  <c r="E13" s="1"/>
  <c r="I27" i="13"/>
  <c r="G15" i="14"/>
  <c r="G5"/>
  <c r="E5" s="1"/>
  <c r="G12"/>
  <c r="I28" i="13"/>
  <c r="F10" i="14"/>
  <c r="E32"/>
  <c r="C17" i="4"/>
  <c r="F17" i="12" l="1"/>
  <c r="F7"/>
  <c r="H23" i="10"/>
  <c r="H25" s="1"/>
  <c r="F14" i="14" s="1"/>
  <c r="E14" s="1"/>
  <c r="C6" i="5"/>
  <c r="C25" s="1"/>
  <c r="E18"/>
  <c r="E8"/>
  <c r="E6" s="1"/>
  <c r="C26" i="3"/>
  <c r="C44" s="1"/>
  <c r="D25" i="5"/>
  <c r="D27" s="1"/>
  <c r="E10" i="14"/>
  <c r="G8"/>
  <c r="E8" s="1"/>
  <c r="H34" i="13"/>
  <c r="E26" i="12"/>
  <c r="D12" i="6" s="1"/>
  <c r="G29" i="13"/>
  <c r="I29" s="1"/>
  <c r="E18" i="14"/>
  <c r="D44" i="3"/>
  <c r="D45" i="4"/>
  <c r="D5" i="11"/>
  <c r="D43" s="1"/>
  <c r="I30" i="10" s="1"/>
  <c r="F22" i="14"/>
  <c r="E22" s="1"/>
  <c r="P101" i="7"/>
  <c r="F120"/>
  <c r="F122" s="1"/>
  <c r="J109"/>
  <c r="D24" i="6" s="1"/>
  <c r="E33" i="14"/>
  <c r="F11"/>
  <c r="E11" s="1"/>
  <c r="D12" i="10"/>
  <c r="D23" s="1"/>
  <c r="L68" i="7"/>
  <c r="N95"/>
  <c r="F129"/>
  <c r="N74"/>
  <c r="N75" s="1"/>
  <c r="P126"/>
  <c r="D13" i="6"/>
  <c r="E30" i="14"/>
  <c r="B3" i="10"/>
  <c r="B3" i="11" s="1"/>
  <c r="B3" i="12" s="1"/>
  <c r="A3" i="6"/>
  <c r="B3" i="13" s="1"/>
  <c r="B3" i="14" s="1"/>
  <c r="C27" i="4"/>
  <c r="C33" s="1"/>
  <c r="D26" i="12"/>
  <c r="D9" i="6" s="1"/>
  <c r="D11" s="1"/>
  <c r="F6" i="12"/>
  <c r="F26" s="1"/>
  <c r="I12" i="10" l="1"/>
  <c r="E28" i="14"/>
  <c r="C27" i="5"/>
  <c r="E25"/>
  <c r="C30"/>
  <c r="F15" i="14"/>
  <c r="E15" s="1"/>
  <c r="D27" i="6"/>
  <c r="D28" s="1"/>
  <c r="P129" i="7"/>
  <c r="I23" i="10"/>
  <c r="E31" i="14"/>
  <c r="F9"/>
  <c r="E9" s="1"/>
  <c r="D25" i="10"/>
  <c r="E26" i="14"/>
  <c r="E16"/>
  <c r="C45" i="4"/>
  <c r="E27" i="5" l="1"/>
  <c r="E30"/>
  <c r="C34"/>
  <c r="F12" i="14"/>
  <c r="E12" s="1"/>
  <c r="I25" i="10"/>
  <c r="P108" i="7"/>
  <c r="M109"/>
  <c r="E29" i="14" l="1"/>
  <c r="D14" i="6"/>
  <c r="D16" s="1"/>
  <c r="D17" s="1"/>
  <c r="D39" s="1"/>
  <c r="E34" i="5"/>
  <c r="E36" s="1"/>
  <c r="C36"/>
  <c r="P109" i="7"/>
  <c r="Q110" l="1"/>
  <c r="P114"/>
  <c r="M112"/>
  <c r="M120" s="1"/>
  <c r="P112" l="1"/>
  <c r="P120" l="1"/>
  <c r="P122" s="1"/>
</calcChain>
</file>

<file path=xl/sharedStrings.xml><?xml version="1.0" encoding="utf-8"?>
<sst xmlns="http://schemas.openxmlformats.org/spreadsheetml/2006/main" count="778" uniqueCount="611">
  <si>
    <t>深  圳  振  兴  会  计  师  事  务  所</t>
    <phoneticPr fontId="4" type="noConversion"/>
  </si>
  <si>
    <t>SHENZHEN   ZHENXING   CERTIFIED    PUBLIC    ACCOUNTANTS</t>
    <phoneticPr fontId="4" type="noConversion"/>
  </si>
  <si>
    <t>传 真(Fax):+86-755-82926774             邮  编(Post Code)：518033</t>
  </si>
  <si>
    <t>地 址：中国深圳市福田区滨河路爱地大厦公寓写字楼12E</t>
    <phoneticPr fontId="4" type="noConversion"/>
  </si>
  <si>
    <t>Address: Room 12E, AiDi Mansion Office Building, Binhe Road,  Futian District, Shenzhen, China.</t>
    <phoneticPr fontId="4" type="noConversion"/>
  </si>
  <si>
    <t>深圳振兴会计师事务所</t>
    <phoneticPr fontId="4" type="noConversion"/>
  </si>
  <si>
    <t>审  计  报  告</t>
    <phoneticPr fontId="4" type="noConversion"/>
  </si>
  <si>
    <t xml:space="preserve">    项         目</t>
    <phoneticPr fontId="4" type="noConversion"/>
  </si>
  <si>
    <t xml:space="preserve">页    次 </t>
    <phoneticPr fontId="4" type="noConversion"/>
  </si>
  <si>
    <t>2-3</t>
  </si>
  <si>
    <t xml:space="preserve">    1、资产负债表                                                                     </t>
  </si>
  <si>
    <t xml:space="preserve">    2、业务活动表                                                           </t>
  </si>
  <si>
    <t>深  圳  振  兴  会  计  师  事  务  所</t>
    <phoneticPr fontId="4" type="noConversion"/>
  </si>
  <si>
    <t>SHENZHEN   ZHENXING   CERTIFIED    PUBLIC    ACCOUNTANTS</t>
    <phoneticPr fontId="4" type="noConversion"/>
  </si>
  <si>
    <t>传 真(Fax):+86-755-82926774             邮  编(Post Code)：518033</t>
    <phoneticPr fontId="4" type="noConversion"/>
  </si>
  <si>
    <t>地 址：中国深圳市福田区滨河路爱地大厦公寓写字楼12E</t>
    <phoneticPr fontId="4" type="noConversion"/>
  </si>
  <si>
    <t>Address: Room 12E, AiDi Mansion Office Building, Binhe Road,  Futian District, Shenzhen, China.</t>
    <phoneticPr fontId="4" type="noConversion"/>
  </si>
  <si>
    <t>审 计 报 告</t>
    <phoneticPr fontId="4" type="noConversion"/>
  </si>
  <si>
    <t>一、管理层对财务报表的责任</t>
    <phoneticPr fontId="4" type="noConversion"/>
  </si>
  <si>
    <t>二、注册会计师的责任</t>
    <phoneticPr fontId="4" type="noConversion"/>
  </si>
  <si>
    <t>三、审计意见</t>
    <phoneticPr fontId="4" type="noConversion"/>
  </si>
  <si>
    <t>深圳振兴会计师事务所</t>
    <phoneticPr fontId="4" type="noConversion"/>
  </si>
  <si>
    <t>中国注册会计师：</t>
    <phoneticPr fontId="4" type="noConversion"/>
  </si>
  <si>
    <t>金额单位：人民币元</t>
  </si>
  <si>
    <t>资    产</t>
  </si>
  <si>
    <t>年初数</t>
  </si>
  <si>
    <t>期末数</t>
  </si>
  <si>
    <t>负债和净资产</t>
  </si>
  <si>
    <t>流动资产:</t>
  </si>
  <si>
    <t>流动负债:</t>
  </si>
  <si>
    <t>净资产：</t>
  </si>
  <si>
    <t>金额单位：人民币元</t>
    <phoneticPr fontId="1" type="noConversion"/>
  </si>
  <si>
    <t>资产负债表</t>
    <phoneticPr fontId="1" type="noConversion"/>
  </si>
  <si>
    <t>资产负债表（续）</t>
    <phoneticPr fontId="1" type="noConversion"/>
  </si>
  <si>
    <t>项            目</t>
  </si>
  <si>
    <t>非限定性</t>
  </si>
  <si>
    <t>限定性</t>
  </si>
  <si>
    <t>合计</t>
  </si>
  <si>
    <t>业 务 活 动 表</t>
    <phoneticPr fontId="1" type="noConversion"/>
  </si>
  <si>
    <t>现金流量表</t>
  </si>
  <si>
    <t>项                   目</t>
  </si>
  <si>
    <t>提供服务收到的现金</t>
  </si>
  <si>
    <t>销售商品收到的现金</t>
  </si>
  <si>
    <t>政府补助收到的现金</t>
  </si>
  <si>
    <t>收到的其他与业务活动有关的现金</t>
  </si>
  <si>
    <t>提供捐赠或者资助支付的现金</t>
  </si>
  <si>
    <t>支付给员工以及为员工支付的现金</t>
  </si>
  <si>
    <t>购买商品、接受服务支付的现金</t>
  </si>
  <si>
    <t>支付的其他与业务活动有关的现金</t>
  </si>
  <si>
    <t>二、投资活动产生的现金流量：</t>
  </si>
  <si>
    <t>收回投资所收到的现金</t>
  </si>
  <si>
    <t>取得投资收益所收到的现金</t>
  </si>
  <si>
    <t>处置固定资产和无形资产所收回的现金</t>
  </si>
  <si>
    <t>收到的其他与投资活动有关的现金</t>
  </si>
  <si>
    <t>购建固定资产和无形资产所支付的现金</t>
  </si>
  <si>
    <t>对外投资所支付的现金</t>
  </si>
  <si>
    <t>支付的其他与投资活动有关的现金</t>
  </si>
  <si>
    <t>三、筹资活动产生的现金流量：</t>
  </si>
  <si>
    <t>借款所收到的现金</t>
  </si>
  <si>
    <t>收到的其他与筹资活动有关的现金</t>
  </si>
  <si>
    <t>偿还借款所支付的现金</t>
  </si>
  <si>
    <t>偿还利息所支付的现金</t>
  </si>
  <si>
    <t>支付的其他与筹资活动有关的现金</t>
  </si>
  <si>
    <t>四、汇率变动对现金的影响额</t>
  </si>
  <si>
    <t>五、现金及现金等价物净增加额</t>
  </si>
  <si>
    <t>会计报表附注</t>
    <phoneticPr fontId="21" type="noConversion"/>
  </si>
  <si>
    <t xml:space="preserve">  </t>
    <phoneticPr fontId="4" type="noConversion"/>
  </si>
  <si>
    <t xml:space="preserve">              中国 · 深圳</t>
    <phoneticPr fontId="1" type="noConversion"/>
  </si>
  <si>
    <t xml:space="preserve">                                                                                                               金额单位:人民币 元</t>
    <phoneticPr fontId="21" type="noConversion"/>
  </si>
  <si>
    <t xml:space="preserve">   短期借款</t>
    <phoneticPr fontId="1" type="noConversion"/>
  </si>
  <si>
    <t xml:space="preserve">  长期负债:</t>
    <phoneticPr fontId="1" type="noConversion"/>
  </si>
  <si>
    <t xml:space="preserve">   长期借款</t>
    <phoneticPr fontId="1" type="noConversion"/>
  </si>
  <si>
    <t xml:space="preserve">   长期应付款</t>
    <phoneticPr fontId="1" type="noConversion"/>
  </si>
  <si>
    <t xml:space="preserve">   非限定性净资产</t>
    <phoneticPr fontId="1" type="noConversion"/>
  </si>
  <si>
    <t xml:space="preserve">   限定性净资产</t>
    <phoneticPr fontId="1" type="noConversion"/>
  </si>
  <si>
    <t xml:space="preserve">   预付账款</t>
    <phoneticPr fontId="1" type="noConversion"/>
  </si>
  <si>
    <t>http://www.szzhenxingCPA.com E-mail:laoliming_5995@163.com</t>
  </si>
  <si>
    <t>电 话(Tel)::+86-755-82254540/18926549632/13715243497/13322995950</t>
  </si>
  <si>
    <t xml:space="preserve"> </t>
    <phoneticPr fontId="1" type="noConversion"/>
  </si>
  <si>
    <t xml:space="preserve">      其中：人民币</t>
    <phoneticPr fontId="1" type="noConversion"/>
  </si>
  <si>
    <t xml:space="preserve">   银行存款</t>
    <phoneticPr fontId="1" type="noConversion"/>
  </si>
  <si>
    <t xml:space="preserve">       其中：基本账户</t>
    <phoneticPr fontId="1" type="noConversion"/>
  </si>
  <si>
    <t xml:space="preserve">                  共管账户</t>
    <phoneticPr fontId="1" type="noConversion"/>
  </si>
  <si>
    <t xml:space="preserve">                 外币折合人民币</t>
    <phoneticPr fontId="1" type="noConversion"/>
  </si>
  <si>
    <t xml:space="preserve">   一年内到期的长期债权投资</t>
    <phoneticPr fontId="1" type="noConversion"/>
  </si>
  <si>
    <t xml:space="preserve">                  其他账户</t>
    <phoneticPr fontId="1" type="noConversion"/>
  </si>
  <si>
    <t xml:space="preserve">   其他货币资金</t>
    <phoneticPr fontId="1" type="noConversion"/>
  </si>
  <si>
    <t xml:space="preserve">   短期投资</t>
    <phoneticPr fontId="1" type="noConversion"/>
  </si>
  <si>
    <t xml:space="preserve">   短期投资跌价准备</t>
    <phoneticPr fontId="1" type="noConversion"/>
  </si>
  <si>
    <t xml:space="preserve">   应收票据</t>
    <phoneticPr fontId="1" type="noConversion"/>
  </si>
  <si>
    <t xml:space="preserve">   现   金</t>
    <phoneticPr fontId="1" type="noConversion"/>
  </si>
  <si>
    <t xml:space="preserve">   应收账款</t>
    <phoneticPr fontId="1" type="noConversion"/>
  </si>
  <si>
    <t xml:space="preserve">   其他应收账款</t>
    <phoneticPr fontId="1" type="noConversion"/>
  </si>
  <si>
    <t xml:space="preserve">   坏账准备</t>
    <phoneticPr fontId="1" type="noConversion"/>
  </si>
  <si>
    <t xml:space="preserve">   存货跌价准备</t>
    <phoneticPr fontId="1" type="noConversion"/>
  </si>
  <si>
    <t xml:space="preserve">   其他流动资产</t>
    <phoneticPr fontId="1" type="noConversion"/>
  </si>
  <si>
    <t xml:space="preserve">        流动资产合计</t>
    <phoneticPr fontId="1" type="noConversion"/>
  </si>
  <si>
    <t xml:space="preserve">   长期股权投资</t>
    <phoneticPr fontId="1" type="noConversion"/>
  </si>
  <si>
    <t xml:space="preserve">   长期债权投资</t>
    <phoneticPr fontId="1" type="noConversion"/>
  </si>
  <si>
    <t xml:space="preserve">   长期债权投资减值准备</t>
    <phoneticPr fontId="1" type="noConversion"/>
  </si>
  <si>
    <t xml:space="preserve">   固定资产原价</t>
    <phoneticPr fontId="1" type="noConversion"/>
  </si>
  <si>
    <t xml:space="preserve">   减：累计折旧</t>
    <phoneticPr fontId="1" type="noConversion"/>
  </si>
  <si>
    <t xml:space="preserve">   固定资产净值</t>
    <phoneticPr fontId="1" type="noConversion"/>
  </si>
  <si>
    <t xml:space="preserve">   在建工程</t>
    <phoneticPr fontId="1" type="noConversion"/>
  </si>
  <si>
    <t xml:space="preserve">   文物文化资产</t>
    <phoneticPr fontId="1" type="noConversion"/>
  </si>
  <si>
    <t xml:space="preserve">   固定资产清理</t>
    <phoneticPr fontId="1" type="noConversion"/>
  </si>
  <si>
    <t xml:space="preserve">       固定资产合计</t>
    <phoneticPr fontId="1" type="noConversion"/>
  </si>
  <si>
    <t xml:space="preserve">        长期投资合计</t>
    <phoneticPr fontId="1" type="noConversion"/>
  </si>
  <si>
    <t>固定资产：</t>
    <phoneticPr fontId="1" type="noConversion"/>
  </si>
  <si>
    <t>长期投资：</t>
    <phoneticPr fontId="1" type="noConversion"/>
  </si>
  <si>
    <t xml:space="preserve">   无形资产</t>
    <phoneticPr fontId="1" type="noConversion"/>
  </si>
  <si>
    <t xml:space="preserve">   受托代理资产</t>
    <phoneticPr fontId="1" type="noConversion"/>
  </si>
  <si>
    <t>无形资产：</t>
    <phoneticPr fontId="1" type="noConversion"/>
  </si>
  <si>
    <t>受托代理资产：</t>
    <phoneticPr fontId="1" type="noConversion"/>
  </si>
  <si>
    <t xml:space="preserve">         资产总计</t>
    <phoneticPr fontId="1" type="noConversion"/>
  </si>
  <si>
    <t xml:space="preserve">   应付票据</t>
    <phoneticPr fontId="1" type="noConversion"/>
  </si>
  <si>
    <t xml:space="preserve">   应付账款</t>
    <phoneticPr fontId="1" type="noConversion"/>
  </si>
  <si>
    <t xml:space="preserve">      其中：保教费</t>
    <phoneticPr fontId="1" type="noConversion"/>
  </si>
  <si>
    <t xml:space="preserve">                 伙食费</t>
    <phoneticPr fontId="1" type="noConversion"/>
  </si>
  <si>
    <t xml:space="preserve">                 校车费</t>
    <phoneticPr fontId="1" type="noConversion"/>
  </si>
  <si>
    <t xml:space="preserve">                 托管费</t>
    <phoneticPr fontId="1" type="noConversion"/>
  </si>
  <si>
    <t xml:space="preserve">                 其他预收账款</t>
    <phoneticPr fontId="1" type="noConversion"/>
  </si>
  <si>
    <t xml:space="preserve">   应付工资</t>
    <phoneticPr fontId="4" type="noConversion"/>
  </si>
  <si>
    <t xml:space="preserve">   应交税金</t>
    <phoneticPr fontId="1" type="noConversion"/>
  </si>
  <si>
    <t xml:space="preserve">   其他应付款</t>
    <phoneticPr fontId="1" type="noConversion"/>
  </si>
  <si>
    <t xml:space="preserve">      其中：应付出资人回报</t>
    <phoneticPr fontId="1" type="noConversion"/>
  </si>
  <si>
    <t xml:space="preserve">                 代收费</t>
    <phoneticPr fontId="1" type="noConversion"/>
  </si>
  <si>
    <t xml:space="preserve">                 代收政府对教职工资助</t>
    <phoneticPr fontId="1" type="noConversion"/>
  </si>
  <si>
    <t xml:space="preserve">                 其他应付款项</t>
    <phoneticPr fontId="1" type="noConversion"/>
  </si>
  <si>
    <t xml:space="preserve">   预收账款</t>
    <phoneticPr fontId="1" type="noConversion"/>
  </si>
  <si>
    <t xml:space="preserve">   预提费用</t>
    <phoneticPr fontId="1" type="noConversion"/>
  </si>
  <si>
    <t xml:space="preserve">   预计负责</t>
    <phoneticPr fontId="1" type="noConversion"/>
  </si>
  <si>
    <t xml:space="preserve">    一年内到期的非流动资产</t>
  </si>
  <si>
    <t xml:space="preserve">    其他流动资产</t>
  </si>
  <si>
    <t xml:space="preserve">   受托代理负债</t>
  </si>
  <si>
    <t xml:space="preserve">       流动负债合计</t>
    <phoneticPr fontId="1" type="noConversion"/>
  </si>
  <si>
    <t xml:space="preserve">       长期负债合计</t>
    <phoneticPr fontId="1" type="noConversion"/>
  </si>
  <si>
    <t xml:space="preserve">          负债合计</t>
    <phoneticPr fontId="1" type="noConversion"/>
  </si>
  <si>
    <t xml:space="preserve">      其中：出资人投入</t>
    <phoneticPr fontId="1" type="noConversion"/>
  </si>
  <si>
    <t xml:space="preserve">                 发展基金</t>
    <phoneticPr fontId="1" type="noConversion"/>
  </si>
  <si>
    <t xml:space="preserve">                 风险防范金</t>
    <phoneticPr fontId="1" type="noConversion"/>
  </si>
  <si>
    <t xml:space="preserve">                 其他专用基金</t>
    <phoneticPr fontId="1" type="noConversion"/>
  </si>
  <si>
    <t xml:space="preserve">                 末分配结余</t>
    <phoneticPr fontId="1" type="noConversion"/>
  </si>
  <si>
    <t xml:space="preserve">      其中：接受捐赠项目结存</t>
    <phoneticPr fontId="1" type="noConversion"/>
  </si>
  <si>
    <t xml:space="preserve">                 政府补助项目结存</t>
    <phoneticPr fontId="1" type="noConversion"/>
  </si>
  <si>
    <t xml:space="preserve">          负债和净资产总计</t>
    <phoneticPr fontId="1" type="noConversion"/>
  </si>
  <si>
    <t xml:space="preserve">          净资产合计</t>
    <phoneticPr fontId="1" type="noConversion"/>
  </si>
  <si>
    <t xml:space="preserve">       （一）捐赠收入</t>
    <phoneticPr fontId="1" type="noConversion"/>
  </si>
  <si>
    <t xml:space="preserve">       （二）提供服务收入</t>
    <phoneticPr fontId="1" type="noConversion"/>
  </si>
  <si>
    <t xml:space="preserve">                 1、保教费</t>
    <phoneticPr fontId="1" type="noConversion"/>
  </si>
  <si>
    <t xml:space="preserve">                 2、伙食费</t>
    <phoneticPr fontId="1" type="noConversion"/>
  </si>
  <si>
    <t xml:space="preserve">                 3、校车费</t>
    <phoneticPr fontId="1" type="noConversion"/>
  </si>
  <si>
    <t xml:space="preserve">                 4、托管费</t>
    <phoneticPr fontId="1" type="noConversion"/>
  </si>
  <si>
    <t xml:space="preserve">                 5、其他服务收入</t>
    <phoneticPr fontId="1" type="noConversion"/>
  </si>
  <si>
    <t>本  年 累 计  数</t>
    <phoneticPr fontId="1" type="noConversion"/>
  </si>
  <si>
    <t xml:space="preserve">       （三）政府补助收入</t>
    <phoneticPr fontId="1" type="noConversion"/>
  </si>
  <si>
    <t xml:space="preserve">       （四）商品销售收入</t>
    <phoneticPr fontId="1" type="noConversion"/>
  </si>
  <si>
    <t xml:space="preserve">       （五）投资收益</t>
    <phoneticPr fontId="1" type="noConversion"/>
  </si>
  <si>
    <t xml:space="preserve">       （六）其他收入</t>
    <phoneticPr fontId="1" type="noConversion"/>
  </si>
  <si>
    <t>二、成本费用合计</t>
    <phoneticPr fontId="1" type="noConversion"/>
  </si>
  <si>
    <t>一、收入合计</t>
    <phoneticPr fontId="1" type="noConversion"/>
  </si>
  <si>
    <t xml:space="preserve">       （一）保教活动成本</t>
    <phoneticPr fontId="1" type="noConversion"/>
  </si>
  <si>
    <t xml:space="preserve">       （二）管理费用</t>
    <phoneticPr fontId="1" type="noConversion"/>
  </si>
  <si>
    <t xml:space="preserve">       （三）筹资费用</t>
    <phoneticPr fontId="1" type="noConversion"/>
  </si>
  <si>
    <t xml:space="preserve">       （四）其他费用</t>
    <phoneticPr fontId="1" type="noConversion"/>
  </si>
  <si>
    <t xml:space="preserve">        加：以前年度非限定性净资产税前调整（调减用负数）</t>
    <phoneticPr fontId="1" type="noConversion"/>
  </si>
  <si>
    <t xml:space="preserve">        加：限定性净资产转非限定性净资产</t>
    <phoneticPr fontId="1" type="noConversion"/>
  </si>
  <si>
    <t xml:space="preserve">        减：企业所得税</t>
    <phoneticPr fontId="1" type="noConversion"/>
  </si>
  <si>
    <t>三、非限定性净资产转税前增加额（减少用负数）</t>
    <phoneticPr fontId="1" type="noConversion"/>
  </si>
  <si>
    <t>补充资料：</t>
    <phoneticPr fontId="1" type="noConversion"/>
  </si>
  <si>
    <t xml:space="preserve">        1、应纳所得额的计算：</t>
    <phoneticPr fontId="1" type="noConversion"/>
  </si>
  <si>
    <t xml:space="preserve">             非限定性净资产转税前增加额（减少用负数）</t>
    <phoneticPr fontId="1" type="noConversion"/>
  </si>
  <si>
    <t xml:space="preserve">             减：弥补以前年度超支</t>
    <phoneticPr fontId="1" type="noConversion"/>
  </si>
  <si>
    <t xml:space="preserve">             加：应纳税所得额调增数</t>
    <phoneticPr fontId="1" type="noConversion"/>
  </si>
  <si>
    <t xml:space="preserve">             减：应纳税所得额调减数</t>
    <phoneticPr fontId="1" type="noConversion"/>
  </si>
  <si>
    <t xml:space="preserve">             等于：应纳税所得额</t>
    <phoneticPr fontId="1" type="noConversion"/>
  </si>
  <si>
    <t xml:space="preserve">       2、企业所得税适用税率</t>
    <phoneticPr fontId="1" type="noConversion"/>
  </si>
  <si>
    <t xml:space="preserve">       3、应交纳企业所得税</t>
    <phoneticPr fontId="1" type="noConversion"/>
  </si>
  <si>
    <t>保教活动成本</t>
    <phoneticPr fontId="1" type="noConversion"/>
  </si>
  <si>
    <t>行次</t>
    <phoneticPr fontId="1" type="noConversion"/>
  </si>
  <si>
    <t>项目</t>
    <phoneticPr fontId="1" type="noConversion"/>
  </si>
  <si>
    <t>本年累计数</t>
    <phoneticPr fontId="1" type="noConversion"/>
  </si>
  <si>
    <t>合计</t>
    <phoneticPr fontId="1" type="noConversion"/>
  </si>
  <si>
    <t>一、保育教育服务成本</t>
    <phoneticPr fontId="1" type="noConversion"/>
  </si>
  <si>
    <t>1、保教人员工资福利性支出</t>
    <phoneticPr fontId="1" type="noConversion"/>
  </si>
  <si>
    <t>（1）工资资金补贴</t>
  </si>
  <si>
    <t>（1）工资资金补贴</t>
    <phoneticPr fontId="1" type="noConversion"/>
  </si>
  <si>
    <t>（2）社保缴费</t>
  </si>
  <si>
    <t>（2）社保缴费</t>
    <phoneticPr fontId="1" type="noConversion"/>
  </si>
  <si>
    <t>（3）住房公积金</t>
  </si>
  <si>
    <t>（3）住房公积金</t>
    <phoneticPr fontId="1" type="noConversion"/>
  </si>
  <si>
    <t>（4）职工福利费</t>
  </si>
  <si>
    <t>（4）职工福利费</t>
    <phoneticPr fontId="1" type="noConversion"/>
  </si>
  <si>
    <t>2、保教材料及消耗品</t>
    <phoneticPr fontId="1" type="noConversion"/>
  </si>
  <si>
    <t>3、其他保教成本</t>
    <phoneticPr fontId="1" type="noConversion"/>
  </si>
  <si>
    <t>（1）X</t>
    <phoneticPr fontId="1" type="noConversion"/>
  </si>
  <si>
    <t>（2）X</t>
  </si>
  <si>
    <t>（3）X</t>
  </si>
  <si>
    <t>（7）X</t>
  </si>
  <si>
    <t>（8）X</t>
  </si>
  <si>
    <t>（9）X</t>
  </si>
  <si>
    <t>（4）修缮及维修费</t>
  </si>
  <si>
    <t>（4）修缮及维修费</t>
    <phoneticPr fontId="1" type="noConversion"/>
  </si>
  <si>
    <t>（5）折旧费</t>
  </si>
  <si>
    <t>（5）折旧费</t>
    <phoneticPr fontId="1" type="noConversion"/>
  </si>
  <si>
    <t>（6）场地租金</t>
  </si>
  <si>
    <t>（6）场地租金</t>
    <phoneticPr fontId="1" type="noConversion"/>
  </si>
  <si>
    <t>（7）卫生保健防疫费</t>
    <phoneticPr fontId="1" type="noConversion"/>
  </si>
  <si>
    <t>（8）文体活动费</t>
    <phoneticPr fontId="1" type="noConversion"/>
  </si>
  <si>
    <t>（10）其他</t>
  </si>
  <si>
    <t>（10）其他</t>
    <phoneticPr fontId="1" type="noConversion"/>
  </si>
  <si>
    <t>保教教育直接成本合计</t>
    <phoneticPr fontId="1" type="noConversion"/>
  </si>
  <si>
    <t>加：分摊的三项费用</t>
    <phoneticPr fontId="1" type="noConversion"/>
  </si>
  <si>
    <t>保教教育总成本</t>
    <phoneticPr fontId="1" type="noConversion"/>
  </si>
  <si>
    <t>1、服务人员工资福利性支出</t>
  </si>
  <si>
    <t>1、服务人员工资福利性支出</t>
    <phoneticPr fontId="1" type="noConversion"/>
  </si>
  <si>
    <t>3、其他膳食成本</t>
    <phoneticPr fontId="1" type="noConversion"/>
  </si>
  <si>
    <t>（9）燃气费</t>
    <phoneticPr fontId="1" type="noConversion"/>
  </si>
  <si>
    <t>（8）X</t>
    <phoneticPr fontId="1" type="noConversion"/>
  </si>
  <si>
    <t>（7）X</t>
    <phoneticPr fontId="1" type="noConversion"/>
  </si>
  <si>
    <t>（1）水费</t>
    <phoneticPr fontId="1" type="noConversion"/>
  </si>
  <si>
    <t>（2）电费</t>
    <phoneticPr fontId="1" type="noConversion"/>
  </si>
  <si>
    <t>（3）物业管理费</t>
    <phoneticPr fontId="1" type="noConversion"/>
  </si>
  <si>
    <t>膳食服务直接成本合计</t>
    <phoneticPr fontId="1" type="noConversion"/>
  </si>
  <si>
    <t>膳食服务总成本</t>
    <phoneticPr fontId="1" type="noConversion"/>
  </si>
  <si>
    <t xml:space="preserve">  加：分摊的三项费用</t>
  </si>
  <si>
    <t xml:space="preserve">  加：分摊的三项费用</t>
    <phoneticPr fontId="1" type="noConversion"/>
  </si>
  <si>
    <t>2、汽油材料及消耗品</t>
    <phoneticPr fontId="1" type="noConversion"/>
  </si>
  <si>
    <t>3、其他校车成本</t>
    <phoneticPr fontId="1" type="noConversion"/>
  </si>
  <si>
    <t>（1）X</t>
    <phoneticPr fontId="1" type="noConversion"/>
  </si>
  <si>
    <t>（2）X</t>
    <phoneticPr fontId="1" type="noConversion"/>
  </si>
  <si>
    <t>（3）X</t>
    <phoneticPr fontId="1" type="noConversion"/>
  </si>
  <si>
    <t>（9）X</t>
    <phoneticPr fontId="1" type="noConversion"/>
  </si>
  <si>
    <t>项   目</t>
    <phoneticPr fontId="1" type="noConversion"/>
  </si>
  <si>
    <t>一、管理费用</t>
    <phoneticPr fontId="1" type="noConversion"/>
  </si>
  <si>
    <t>1、管理人员工资福利性支出</t>
    <phoneticPr fontId="1" type="noConversion"/>
  </si>
  <si>
    <t>2、工勤人员工资福利性支出</t>
    <phoneticPr fontId="1" type="noConversion"/>
  </si>
  <si>
    <t>二、筹资费用</t>
    <phoneticPr fontId="1" type="noConversion"/>
  </si>
  <si>
    <t>三、其他费用</t>
    <phoneticPr fontId="1" type="noConversion"/>
  </si>
  <si>
    <t>（一）+（二）+（三）总计</t>
    <phoneticPr fontId="1" type="noConversion"/>
  </si>
  <si>
    <t>3、水费</t>
    <phoneticPr fontId="1" type="noConversion"/>
  </si>
  <si>
    <t>4、电费</t>
    <phoneticPr fontId="1" type="noConversion"/>
  </si>
  <si>
    <t>5、物业管理费</t>
    <phoneticPr fontId="1" type="noConversion"/>
  </si>
  <si>
    <t>6、修缮及维修费</t>
    <phoneticPr fontId="1" type="noConversion"/>
  </si>
  <si>
    <t>7、折旧费</t>
    <phoneticPr fontId="1" type="noConversion"/>
  </si>
  <si>
    <t>（6）场地租金</t>
    <phoneticPr fontId="1" type="noConversion"/>
  </si>
  <si>
    <t>8、场地租金</t>
    <phoneticPr fontId="1" type="noConversion"/>
  </si>
  <si>
    <t>9、职工教育经费</t>
    <phoneticPr fontId="1" type="noConversion"/>
  </si>
  <si>
    <t>10、办公费</t>
    <phoneticPr fontId="1" type="noConversion"/>
  </si>
  <si>
    <t>11、邮电通讯网络费</t>
    <phoneticPr fontId="1" type="noConversion"/>
  </si>
  <si>
    <t>12、会议费</t>
    <phoneticPr fontId="1" type="noConversion"/>
  </si>
  <si>
    <t>13、差旅费</t>
    <phoneticPr fontId="1" type="noConversion"/>
  </si>
  <si>
    <t>14、汽车费用</t>
    <phoneticPr fontId="1" type="noConversion"/>
  </si>
  <si>
    <t>15、劳务费</t>
    <phoneticPr fontId="1" type="noConversion"/>
  </si>
  <si>
    <t>16、业务招待费</t>
    <phoneticPr fontId="1" type="noConversion"/>
  </si>
  <si>
    <t>17、低值易耗品及摊销</t>
    <phoneticPr fontId="1" type="noConversion"/>
  </si>
  <si>
    <t>18、绿化及养护费</t>
    <phoneticPr fontId="1" type="noConversion"/>
  </si>
  <si>
    <t>19、工会经费</t>
    <phoneticPr fontId="1" type="noConversion"/>
  </si>
  <si>
    <t>20、待摊费用摊销</t>
    <phoneticPr fontId="1" type="noConversion"/>
  </si>
  <si>
    <t>21、广告宣传费</t>
    <phoneticPr fontId="1" type="noConversion"/>
  </si>
  <si>
    <t>22、财务费</t>
    <phoneticPr fontId="1" type="noConversion"/>
  </si>
  <si>
    <t>23、董事会（理事会）费</t>
    <phoneticPr fontId="1" type="noConversion"/>
  </si>
  <si>
    <t>24、聘请中介机构费</t>
    <phoneticPr fontId="1" type="noConversion"/>
  </si>
  <si>
    <t>政府资助收支表</t>
    <phoneticPr fontId="1" type="noConversion"/>
  </si>
  <si>
    <t>项目</t>
    <phoneticPr fontId="1" type="noConversion"/>
  </si>
  <si>
    <t>年初余额</t>
    <phoneticPr fontId="1" type="noConversion"/>
  </si>
  <si>
    <t>本年累计</t>
    <phoneticPr fontId="1" type="noConversion"/>
  </si>
  <si>
    <t>收入</t>
    <phoneticPr fontId="1" type="noConversion"/>
  </si>
  <si>
    <t>支出</t>
    <phoneticPr fontId="1" type="noConversion"/>
  </si>
  <si>
    <t>年末余额</t>
    <phoneticPr fontId="1" type="noConversion"/>
  </si>
  <si>
    <t>转非限定性净资产</t>
    <phoneticPr fontId="1" type="noConversion"/>
  </si>
  <si>
    <t>资金来源（选项：教育事业费、教育费附加、其他）</t>
    <phoneticPr fontId="1" type="noConversion"/>
  </si>
  <si>
    <t>一、对学生的资助</t>
    <phoneticPr fontId="1" type="noConversion"/>
  </si>
  <si>
    <t>（一）代收儿童健康成长补贴</t>
    <phoneticPr fontId="1" type="noConversion"/>
  </si>
  <si>
    <t xml:space="preserve">         2、体检费</t>
    <phoneticPr fontId="1" type="noConversion"/>
  </si>
  <si>
    <t xml:space="preserve">         3、购买儿童读物</t>
    <phoneticPr fontId="1" type="noConversion"/>
  </si>
  <si>
    <t>（二）代收困难儿童保教费资助</t>
    <phoneticPr fontId="1" type="noConversion"/>
  </si>
  <si>
    <t>二、对教职工的资助</t>
    <phoneticPr fontId="1" type="noConversion"/>
  </si>
  <si>
    <t>（三）代收其他资助</t>
    <phoneticPr fontId="1" type="noConversion"/>
  </si>
  <si>
    <t>（一）代收长期从教津贴</t>
    <phoneticPr fontId="1" type="noConversion"/>
  </si>
  <si>
    <t>三、对单位的资助</t>
    <phoneticPr fontId="1" type="noConversion"/>
  </si>
  <si>
    <t>（一）普惠性幼儿园奖励性补助</t>
    <phoneticPr fontId="1" type="noConversion"/>
  </si>
  <si>
    <t xml:space="preserve">         2、提升保教质量</t>
    <phoneticPr fontId="1" type="noConversion"/>
  </si>
  <si>
    <t xml:space="preserve">         1、提高教职工待遇</t>
    <phoneticPr fontId="1" type="noConversion"/>
  </si>
  <si>
    <t>（二）代收对个人的奖励和资助</t>
    <phoneticPr fontId="1" type="noConversion"/>
  </si>
  <si>
    <t>（三）代收对教职工其他资助</t>
    <phoneticPr fontId="1" type="noConversion"/>
  </si>
  <si>
    <t>（三）督导评估和示范幼儿园奖励</t>
    <phoneticPr fontId="1" type="noConversion"/>
  </si>
  <si>
    <t>（四）先进单位奖励</t>
    <phoneticPr fontId="1" type="noConversion"/>
  </si>
  <si>
    <t>（五）教科研课题奖励</t>
    <phoneticPr fontId="1" type="noConversion"/>
  </si>
  <si>
    <t>（六）其他资助</t>
    <phoneticPr fontId="1" type="noConversion"/>
  </si>
  <si>
    <t xml:space="preserve">      合   计</t>
    <phoneticPr fontId="1" type="noConversion"/>
  </si>
  <si>
    <t>基 本 数 字 表</t>
    <phoneticPr fontId="1" type="noConversion"/>
  </si>
  <si>
    <t>年初</t>
    <phoneticPr fontId="1" type="noConversion"/>
  </si>
  <si>
    <t>班数</t>
    <phoneticPr fontId="1" type="noConversion"/>
  </si>
  <si>
    <t>人数</t>
    <phoneticPr fontId="1" type="noConversion"/>
  </si>
  <si>
    <t>年末</t>
    <phoneticPr fontId="1" type="noConversion"/>
  </si>
  <si>
    <t>全年平均</t>
    <phoneticPr fontId="1" type="noConversion"/>
  </si>
  <si>
    <t>一、在园儿童</t>
    <phoneticPr fontId="1" type="noConversion"/>
  </si>
  <si>
    <t xml:space="preserve">        大班</t>
    <phoneticPr fontId="1" type="noConversion"/>
  </si>
  <si>
    <t xml:space="preserve">        中班</t>
    <phoneticPr fontId="1" type="noConversion"/>
  </si>
  <si>
    <t xml:space="preserve">        小班</t>
    <phoneticPr fontId="1" type="noConversion"/>
  </si>
  <si>
    <t xml:space="preserve">        小小班</t>
    <phoneticPr fontId="1" type="noConversion"/>
  </si>
  <si>
    <t xml:space="preserve">        就餐生</t>
    <phoneticPr fontId="1" type="noConversion"/>
  </si>
  <si>
    <t>二、住宿、就餐、接送生</t>
    <phoneticPr fontId="1" type="noConversion"/>
  </si>
  <si>
    <t xml:space="preserve">        接送生</t>
    <phoneticPr fontId="1" type="noConversion"/>
  </si>
  <si>
    <t>项   目</t>
    <phoneticPr fontId="1" type="noConversion"/>
  </si>
  <si>
    <t>项    目</t>
    <phoneticPr fontId="1" type="noConversion"/>
  </si>
  <si>
    <t>三、教职工</t>
    <phoneticPr fontId="1" type="noConversion"/>
  </si>
  <si>
    <t xml:space="preserve">       管理人员</t>
    <phoneticPr fontId="1" type="noConversion"/>
  </si>
  <si>
    <t xml:space="preserve">       专任教师</t>
    <phoneticPr fontId="1" type="noConversion"/>
  </si>
  <si>
    <t xml:space="preserve">       保育员</t>
    <phoneticPr fontId="1" type="noConversion"/>
  </si>
  <si>
    <t xml:space="preserve">       保健人员</t>
    <phoneticPr fontId="1" type="noConversion"/>
  </si>
  <si>
    <t xml:space="preserve">       膳食服务人员</t>
    <phoneticPr fontId="1" type="noConversion"/>
  </si>
  <si>
    <t xml:space="preserve">       校车服务人员</t>
    <phoneticPr fontId="1" type="noConversion"/>
  </si>
  <si>
    <t xml:space="preserve">       其他工勤人员</t>
    <phoneticPr fontId="1" type="noConversion"/>
  </si>
  <si>
    <t>计算单位</t>
    <phoneticPr fontId="1" type="noConversion"/>
  </si>
  <si>
    <t>其中编内</t>
    <phoneticPr fontId="1" type="noConversion"/>
  </si>
  <si>
    <t>生均</t>
    <phoneticPr fontId="1" type="noConversion"/>
  </si>
  <si>
    <t>人</t>
    <phoneticPr fontId="1" type="noConversion"/>
  </si>
  <si>
    <t>四、园舍</t>
    <phoneticPr fontId="1" type="noConversion"/>
  </si>
  <si>
    <t xml:space="preserve">       占地面积</t>
    <phoneticPr fontId="1" type="noConversion"/>
  </si>
  <si>
    <t xml:space="preserve">       建筑面积（自有）</t>
    <phoneticPr fontId="1" type="noConversion"/>
  </si>
  <si>
    <t xml:space="preserve">       建筑面积（租有）</t>
    <phoneticPr fontId="1" type="noConversion"/>
  </si>
  <si>
    <t xml:space="preserve">       室外活动场所（自有）</t>
    <phoneticPr fontId="1" type="noConversion"/>
  </si>
  <si>
    <t xml:space="preserve">       室外活动场所（租有）</t>
    <phoneticPr fontId="1" type="noConversion"/>
  </si>
  <si>
    <t>数量</t>
    <phoneticPr fontId="1" type="noConversion"/>
  </si>
  <si>
    <t>金额</t>
    <phoneticPr fontId="1" type="noConversion"/>
  </si>
  <si>
    <t>五、固定资产</t>
    <phoneticPr fontId="1" type="noConversion"/>
  </si>
  <si>
    <t xml:space="preserve">        土地、房屋及构筑物</t>
    <phoneticPr fontId="1" type="noConversion"/>
  </si>
  <si>
    <t xml:space="preserve">        通用设备</t>
    <phoneticPr fontId="1" type="noConversion"/>
  </si>
  <si>
    <t xml:space="preserve">        专用设备</t>
    <phoneticPr fontId="1" type="noConversion"/>
  </si>
  <si>
    <t xml:space="preserve">        文物和陈列品</t>
    <phoneticPr fontId="1" type="noConversion"/>
  </si>
  <si>
    <t xml:space="preserve">        图书、档案</t>
    <phoneticPr fontId="1" type="noConversion"/>
  </si>
  <si>
    <t xml:space="preserve">        家具、用具、装具及动植物</t>
    <phoneticPr fontId="1" type="noConversion"/>
  </si>
  <si>
    <t>财 务 指 标 表</t>
    <phoneticPr fontId="1" type="noConversion"/>
  </si>
  <si>
    <t>项   目</t>
    <phoneticPr fontId="1" type="noConversion"/>
  </si>
  <si>
    <t>计算单位</t>
    <phoneticPr fontId="1" type="noConversion"/>
  </si>
  <si>
    <t>本年数据</t>
    <phoneticPr fontId="1" type="noConversion"/>
  </si>
  <si>
    <t>相关科目的本年累计发生额</t>
    <phoneticPr fontId="1" type="noConversion"/>
  </si>
  <si>
    <t>全年平均人数</t>
    <phoneticPr fontId="1" type="noConversion"/>
  </si>
  <si>
    <t>生均保教费收入</t>
    <phoneticPr fontId="1" type="noConversion"/>
  </si>
  <si>
    <t>生均伙食费收入</t>
    <phoneticPr fontId="1" type="noConversion"/>
  </si>
  <si>
    <t>生均校车费收入</t>
    <phoneticPr fontId="1" type="noConversion"/>
  </si>
  <si>
    <t>生均其他费收入</t>
    <phoneticPr fontId="1" type="noConversion"/>
  </si>
  <si>
    <t>生均保教成本----直接成本</t>
    <phoneticPr fontId="1" type="noConversion"/>
  </si>
  <si>
    <t>生均膳食成本----直接成本</t>
    <phoneticPr fontId="1" type="noConversion"/>
  </si>
  <si>
    <t>生均校车成本----直接成本</t>
    <phoneticPr fontId="1" type="noConversion"/>
  </si>
  <si>
    <t>生均保教成本----总成本（含分摊三项费用）</t>
    <phoneticPr fontId="1" type="noConversion"/>
  </si>
  <si>
    <t>生均膳食成本----总成本（含分摊三项费用）</t>
    <phoneticPr fontId="1" type="noConversion"/>
  </si>
  <si>
    <t>生均校车成本----总成本（含分摊三项费用）</t>
    <phoneticPr fontId="1" type="noConversion"/>
  </si>
  <si>
    <t>生均管理费用、筹资费用、其他费用</t>
    <phoneticPr fontId="1" type="noConversion"/>
  </si>
  <si>
    <t>资产负债率%</t>
    <phoneticPr fontId="1" type="noConversion"/>
  </si>
  <si>
    <t>非限定性净资产增长率%</t>
    <phoneticPr fontId="1" type="noConversion"/>
  </si>
  <si>
    <t>保教人员人均年工资性支出</t>
    <phoneticPr fontId="1" type="noConversion"/>
  </si>
  <si>
    <t xml:space="preserve">      其中：最高</t>
    <phoneticPr fontId="1" type="noConversion"/>
  </si>
  <si>
    <t xml:space="preserve">                 最低</t>
    <phoneticPr fontId="1" type="noConversion"/>
  </si>
  <si>
    <t xml:space="preserve">                 人均支出比上年增长</t>
    <phoneticPr fontId="1" type="noConversion"/>
  </si>
  <si>
    <t>保教成本中保教人员工资性支出的比例</t>
    <phoneticPr fontId="1" type="noConversion"/>
  </si>
  <si>
    <t>膳食成本中服务人员工资性支出的比例</t>
    <phoneticPr fontId="1" type="noConversion"/>
  </si>
  <si>
    <t>校车成本中服务人员工资性支出的比例</t>
    <phoneticPr fontId="1" type="noConversion"/>
  </si>
  <si>
    <t>教职工工资性支出占成本费用的比例</t>
    <phoneticPr fontId="1" type="noConversion"/>
  </si>
  <si>
    <t>教职工工资性支出占保教收入的比例</t>
    <phoneticPr fontId="1" type="noConversion"/>
  </si>
  <si>
    <t>全体教职工人均年工资性支出</t>
    <phoneticPr fontId="1" type="noConversion"/>
  </si>
  <si>
    <t>分摊的三项费用占保教成本的比例</t>
    <phoneticPr fontId="1" type="noConversion"/>
  </si>
  <si>
    <t>分摊的三项费用占膳食服务成本的比例</t>
    <phoneticPr fontId="1" type="noConversion"/>
  </si>
  <si>
    <t>分摊的三项费用占校车服务成本的比例</t>
    <phoneticPr fontId="1" type="noConversion"/>
  </si>
  <si>
    <t>元/人.年</t>
    <phoneticPr fontId="1" type="noConversion"/>
  </si>
  <si>
    <t>%</t>
    <phoneticPr fontId="1" type="noConversion"/>
  </si>
  <si>
    <t xml:space="preserve">         要求取得合理回报。</t>
    <phoneticPr fontId="1" type="noConversion"/>
  </si>
  <si>
    <t xml:space="preserve">        因税法、价格监审部门与国家标准的固定资产分类不一致、不可比，故固定资产实行个别折旧率。</t>
    <phoneticPr fontId="1" type="noConversion"/>
  </si>
  <si>
    <t xml:space="preserve">         A、税法允许的最低年限      B、价格监审部门的折旧年限     C、在A和B之间自定</t>
    <phoneticPr fontId="1" type="noConversion"/>
  </si>
  <si>
    <t>出资金额(RMB)</t>
  </si>
  <si>
    <t>所占比例</t>
  </si>
  <si>
    <t>（二）收入、支出和结余管理情况</t>
    <phoneticPr fontId="1" type="noConversion"/>
  </si>
  <si>
    <t xml:space="preserve">       1、保教费和其他服务性收费有按照主管部门的备案标准收费，并无超标准、超范围、巧立名目变相收费情况，收费是使用税务发票，有全部纳入账面核算。</t>
    <phoneticPr fontId="1" type="noConversion"/>
  </si>
  <si>
    <t xml:space="preserve">       2、各项政府补助收入有使用专用会计科目核算，有设立专门的科目和报表进行反映，有按规定的项目和用途使用资助资金，专款专用。</t>
    <phoneticPr fontId="1" type="noConversion"/>
  </si>
  <si>
    <t>（三）组织机构、财务人员和财务基本信息</t>
    <phoneticPr fontId="1" type="noConversion"/>
  </si>
  <si>
    <t xml:space="preserve">       3、是按照会计法的规定独立设置会计账簿、建立财务管理制度，并没与举办者、举办者投资的其他机构的会计核算混同一起或者合并记账。</t>
    <phoneticPr fontId="1" type="noConversion"/>
  </si>
  <si>
    <t xml:space="preserve">       4、在民政部门登记的民办幼儿园是按照《深圳市民办幼儿园财务管理办法（试行）》的要求进行会计核算、编制财务报告、计算各项服务成本；各项财务信息是否真实、完整、合规；所有应该入账的经济事项都有入账，不存在截留收入、虚增支出、挪用办学经费和政府资助的情况。</t>
    <phoneticPr fontId="1" type="noConversion"/>
  </si>
  <si>
    <t>2、膳食材料</t>
    <phoneticPr fontId="1" type="noConversion"/>
  </si>
  <si>
    <t>×</t>
  </si>
  <si>
    <t>平方米等</t>
  </si>
  <si>
    <t>台/件等</t>
  </si>
  <si>
    <t>台/件/册</t>
  </si>
  <si>
    <t>件/个等</t>
  </si>
  <si>
    <t>平方米</t>
  </si>
  <si>
    <t>校车服务直接成本合计</t>
    <phoneticPr fontId="1" type="noConversion"/>
  </si>
  <si>
    <t>校车服务服务总成本</t>
    <phoneticPr fontId="1" type="noConversion"/>
  </si>
  <si>
    <t xml:space="preserve">      其中：最高</t>
    <phoneticPr fontId="1" type="noConversion"/>
  </si>
  <si>
    <t xml:space="preserve">   待摊费用</t>
    <phoneticPr fontId="1" type="noConversion"/>
  </si>
  <si>
    <t xml:space="preserve">         1、对儿童补贴</t>
    <phoneticPr fontId="1" type="noConversion"/>
  </si>
  <si>
    <t>四、非限定性净资产转税后增加额（减少用负数）</t>
    <phoneticPr fontId="1" type="noConversion"/>
  </si>
  <si>
    <t>25、车船税印花税房产税等</t>
    <phoneticPr fontId="1" type="noConversion"/>
  </si>
  <si>
    <t>26、职工福利费</t>
    <phoneticPr fontId="1" type="noConversion"/>
  </si>
  <si>
    <t>27、其他</t>
    <phoneticPr fontId="1" type="noConversion"/>
  </si>
  <si>
    <t>费 用 表</t>
    <phoneticPr fontId="1" type="noConversion"/>
  </si>
  <si>
    <t xml:space="preserve">       编制和公允列报财务报表是幼儿园管理层的责任。这种责任包括：1.按照《深圳市民办幼儿园财务管理办法（试行）》的规定编制财务报表，对会计资料的真实性、合法性和完整性负责，使其实现公允反映；2.设计、实施和维护必要的内部控制，以使财务报表不存在由于舞弊或错误而导致的重大错报。3.作出合理的会计估计。</t>
    <phoneticPr fontId="4" type="noConversion"/>
  </si>
  <si>
    <t xml:space="preserve">        我们的责任是在实施审计工作的基础上对财务报表发表审计意见。我们按照中国注册会计师审计准则的规定执行了审计工作。中国注册会计师审计准则要求我们遵守中国注册会计师职业道德守则，计划和执行审计工作以对财务报表是否不存在重大错报获取合理保证。</t>
    <phoneticPr fontId="4" type="noConversion"/>
  </si>
  <si>
    <t xml:space="preserve">        审计工作涉及实施审计程序，以获取有关财务报表金额和披露的审计证据。选择的审计程序取决于注册会计师的判断，包括对由于舞弊或错误导致的财务报表重大错报风险的评估。在进行风险评估时，注册会计师考虑与财务报表编制和公允列报相关的内部控制，以设计恰当的审计程序，但目的并非对内部控制的有效性发表意见。审计工作还包括评价管理层选用会计政策的恰当性和作出会计估计的合理性，以及评价财务报表的总体列报。</t>
    <phoneticPr fontId="4" type="noConversion"/>
  </si>
  <si>
    <t xml:space="preserve">        我们相信，我们获取的审计证据是充分、适当的，为发表审计意见提供了基础。</t>
    <phoneticPr fontId="4" type="noConversion"/>
  </si>
  <si>
    <t>注释</t>
    <phoneticPr fontId="1" type="noConversion"/>
  </si>
  <si>
    <t>注释</t>
    <phoneticPr fontId="1" type="noConversion"/>
  </si>
  <si>
    <t>注释</t>
    <phoneticPr fontId="1" type="noConversion"/>
  </si>
  <si>
    <t>一、幼儿园基本情况</t>
    <phoneticPr fontId="21" type="noConversion"/>
  </si>
  <si>
    <t xml:space="preserve">        （三）待摊费用、无形资产摊销</t>
    <phoneticPr fontId="1" type="noConversion"/>
  </si>
  <si>
    <t xml:space="preserve">          4、记账原则和计价基础：本园会计核算以权责发生制为记账基础，资产以历史成本为计价原则。</t>
    <phoneticPr fontId="21" type="noConversion"/>
  </si>
  <si>
    <t xml:space="preserve">          3、记账本位币：本园采用人民币为记账本位币。</t>
    <phoneticPr fontId="1" type="noConversion"/>
  </si>
  <si>
    <t xml:space="preserve">          2、会计制度：本园执行《民间非营利组织会计制度》会计制度。</t>
    <phoneticPr fontId="21" type="noConversion"/>
  </si>
  <si>
    <t xml:space="preserve">          3、低值易耗品采用一次摊销法摊销。</t>
    <phoneticPr fontId="1" type="noConversion"/>
  </si>
  <si>
    <t xml:space="preserve">       （四）固定资产及折旧方法</t>
    <phoneticPr fontId="1" type="noConversion"/>
  </si>
  <si>
    <t xml:space="preserve">        1、固定资产按实际成本计价。</t>
    <phoneticPr fontId="1" type="noConversion"/>
  </si>
  <si>
    <t xml:space="preserve">        2、固定资产分类执行国家标准《固定资产分类与代码》，分为六大类：土地\房屋及构筑物，通用设备（含计算机设备、车辆、办公设备），专用设备（幼儿园指医务室和文体娱乐设备），文物和陈列品，图书\档案，家具\用具\装具及动植物。</t>
    <phoneticPr fontId="1" type="noConversion"/>
  </si>
  <si>
    <t xml:space="preserve">       3、固定资产折旧采用平均年限法法，预计残值率5%，折旧年限采用C。</t>
    <phoneticPr fontId="1" type="noConversion"/>
  </si>
  <si>
    <t xml:space="preserve">        2、坏账准备按期末应收款项(含其他应收款)个别认定法提取。</t>
    <phoneticPr fontId="1" type="noConversion"/>
  </si>
  <si>
    <t xml:space="preserve">       （六）收入的确认方法</t>
    <phoneticPr fontId="21" type="noConversion"/>
  </si>
  <si>
    <t xml:space="preserve">        1、交换交易所形成的收入。按照规定的收费项目、收费标准和收费期间确认收入，包括保教费和其他服务性收费（如伙食费、校车费）。其中，在同一会计年度内开始并完成的服务，在完成服务时确认收入。如果服务的开始和完成分属不同的会计年度，按完成的工作量确认收入。按规定取得预收费先在“预收账款”科目反映，然后按规定结转收入。</t>
    <phoneticPr fontId="21" type="noConversion"/>
  </si>
  <si>
    <t xml:space="preserve">       1、会计政策和会计估计变更：无。</t>
    <phoneticPr fontId="1" type="noConversion"/>
  </si>
  <si>
    <t xml:space="preserve">       2、重大会计差错更正: 无。</t>
    <phoneticPr fontId="1" type="noConversion"/>
  </si>
  <si>
    <t xml:space="preserve">   存   货</t>
    <phoneticPr fontId="1" type="noConversion"/>
  </si>
  <si>
    <t>二、膳食服务成本</t>
    <phoneticPr fontId="1" type="noConversion"/>
  </si>
  <si>
    <t>三、校车服务成本</t>
    <phoneticPr fontId="1" type="noConversion"/>
  </si>
  <si>
    <t>（二）规范管理、安全办学奖励</t>
    <phoneticPr fontId="1" type="noConversion"/>
  </si>
  <si>
    <t xml:space="preserve">         主管部门：深圳市罗湖区教育局</t>
    <phoneticPr fontId="1" type="noConversion"/>
  </si>
  <si>
    <t xml:space="preserve">一、审计报告 </t>
    <phoneticPr fontId="62" type="noConversion"/>
  </si>
  <si>
    <t>二、已审财务报表</t>
    <phoneticPr fontId="62" type="noConversion"/>
  </si>
  <si>
    <t>4</t>
    <phoneticPr fontId="62" type="noConversion"/>
  </si>
  <si>
    <t xml:space="preserve">    3、保教活动成本表</t>
    <phoneticPr fontId="62" type="noConversion"/>
  </si>
  <si>
    <t>5</t>
    <phoneticPr fontId="62" type="noConversion"/>
  </si>
  <si>
    <t xml:space="preserve">    4、费用明细表</t>
    <phoneticPr fontId="62" type="noConversion"/>
  </si>
  <si>
    <t>6</t>
    <phoneticPr fontId="62" type="noConversion"/>
  </si>
  <si>
    <t xml:space="preserve">    5、政府资助收支表</t>
    <phoneticPr fontId="62" type="noConversion"/>
  </si>
  <si>
    <t>7</t>
    <phoneticPr fontId="62" type="noConversion"/>
  </si>
  <si>
    <t xml:space="preserve">    6、现金流量表</t>
    <phoneticPr fontId="62" type="noConversion"/>
  </si>
  <si>
    <t>8</t>
    <phoneticPr fontId="62" type="noConversion"/>
  </si>
  <si>
    <t xml:space="preserve">    7、基本数字表 </t>
    <phoneticPr fontId="62" type="noConversion"/>
  </si>
  <si>
    <t>9</t>
    <phoneticPr fontId="62" type="noConversion"/>
  </si>
  <si>
    <t xml:space="preserve">    8、财务指标表</t>
    <phoneticPr fontId="62" type="noConversion"/>
  </si>
  <si>
    <t>10</t>
    <phoneticPr fontId="62" type="noConversion"/>
  </si>
  <si>
    <t xml:space="preserve"> 三、财务报表附注                                                                </t>
    <phoneticPr fontId="62" type="noConversion"/>
  </si>
  <si>
    <t>11-15</t>
    <phoneticPr fontId="62" type="noConversion"/>
  </si>
  <si>
    <t>四、需要说明的其他事项</t>
    <phoneticPr fontId="62" type="noConversion"/>
  </si>
  <si>
    <t>行次</t>
    <phoneticPr fontId="1" type="noConversion"/>
  </si>
  <si>
    <t>本期金额</t>
    <phoneticPr fontId="1" type="noConversion"/>
  </si>
  <si>
    <t>一、服务活动产生的现金流量：</t>
    <phoneticPr fontId="1" type="noConversion"/>
  </si>
  <si>
    <t>接受捐赠收到的现金</t>
    <phoneticPr fontId="1" type="noConversion"/>
  </si>
  <si>
    <t xml:space="preserve">         现金流入小计</t>
    <phoneticPr fontId="1" type="noConversion"/>
  </si>
  <si>
    <t xml:space="preserve">         现金流出小计</t>
    <phoneticPr fontId="1" type="noConversion"/>
  </si>
  <si>
    <t xml:space="preserve">    业务活动产生的现金流量净额</t>
    <phoneticPr fontId="1" type="noConversion"/>
  </si>
  <si>
    <t xml:space="preserve">    投资活动产生的现金流量净额</t>
    <phoneticPr fontId="1" type="noConversion"/>
  </si>
  <si>
    <t xml:space="preserve">    筹资活动产生的现金流量净额</t>
    <phoneticPr fontId="1" type="noConversion"/>
  </si>
  <si>
    <t>关于深圳市泰宁幼儿园</t>
    <phoneticPr fontId="4" type="noConversion"/>
  </si>
  <si>
    <t>深圳市泰宁幼儿园:</t>
    <phoneticPr fontId="4" type="noConversion"/>
  </si>
  <si>
    <t>编制单位： 深圳市泰宁幼儿园</t>
    <phoneticPr fontId="4" type="noConversion"/>
  </si>
  <si>
    <t xml:space="preserve">                 代收政府对学生资助</t>
    <phoneticPr fontId="1" type="noConversion"/>
  </si>
  <si>
    <t xml:space="preserve">  装修款</t>
  </si>
  <si>
    <t xml:space="preserve">    董事往来</t>
  </si>
  <si>
    <t xml:space="preserve">    个人社保</t>
  </si>
  <si>
    <t xml:space="preserve">    个人住房公积金</t>
  </si>
  <si>
    <t xml:space="preserve">    保险理赔款</t>
  </si>
  <si>
    <t xml:space="preserve">    膳食主辅材</t>
  </si>
  <si>
    <t xml:space="preserve">    其他应付款项</t>
  </si>
  <si>
    <t xml:space="preserve">  泰宁管理处</t>
  </si>
  <si>
    <t xml:space="preserve">  文华房地产有限公司</t>
  </si>
  <si>
    <t xml:space="preserve">  丽晶幼教中心</t>
  </si>
  <si>
    <t xml:space="preserve">  复印机押金</t>
  </si>
  <si>
    <t xml:space="preserve">  丽晶幼儿园</t>
  </si>
  <si>
    <t>张碧芳</t>
  </si>
  <si>
    <t>实物投入</t>
  </si>
  <si>
    <t>货币投入</t>
  </si>
  <si>
    <t>二、主要会计政策和会计估计</t>
    <phoneticPr fontId="62" type="noConversion"/>
  </si>
  <si>
    <t>4（1）</t>
    <phoneticPr fontId="1" type="noConversion"/>
  </si>
  <si>
    <t>4（2）</t>
  </si>
  <si>
    <t>4（3）</t>
  </si>
  <si>
    <t>15-16</t>
    <phoneticPr fontId="62" type="noConversion"/>
  </si>
  <si>
    <t>二○一六年度的</t>
    <phoneticPr fontId="4" type="noConversion"/>
  </si>
  <si>
    <t xml:space="preserve">        我们接受委托，审计了后附的深圳市泰宁幼儿园财务报表，包括2016年12月31日的资产负债表，2016年度的业务活动表、保教活动成本表、费用表、政府资助收支表、现金流量表、基本数字表、财务指标表及财务报表附注，并根据主管部门的要求，审计了财务管理的有关情况。</t>
    <phoneticPr fontId="4" type="noConversion"/>
  </si>
  <si>
    <t xml:space="preserve">       我们认为，深圳市泰宁幼儿园财务报表在所有重大方面按照《深圳市民办幼儿园财务管理办法（试行）》及其他有关法律法规的规定编制，公允反映了深圳市泰宁幼儿园2016年12月31日的财务状况以及2016年度的业务成果。</t>
    <phoneticPr fontId="4" type="noConversion"/>
  </si>
  <si>
    <t>2016年度</t>
    <phoneticPr fontId="1" type="noConversion"/>
  </si>
  <si>
    <t xml:space="preserve">                二○一七年三月二十九日</t>
    <phoneticPr fontId="4" type="noConversion"/>
  </si>
  <si>
    <t xml:space="preserve">           深圳市泰宁幼儿园系经深圳市教育局批准，于2013年7月31日领取了教民[144030360000521]号《中华人民共和国民办学校办学许可证》，于2011年11月24日领取了深圳市罗湖区民政局颁发的粤深罗民政字第010041号《民办非企业单位登记证书》。统一社会信用代码：52440303G347939303规定事项和基本情况如下：</t>
    <phoneticPr fontId="21" type="noConversion"/>
  </si>
  <si>
    <t xml:space="preserve">         园  长： 莫小媚                                        财务负责人：蓝淑明</t>
    <phoneticPr fontId="1" type="noConversion"/>
  </si>
  <si>
    <t xml:space="preserve">         有效期：2013年7月31日至2017年7月31日</t>
    <phoneticPr fontId="1" type="noConversion"/>
  </si>
  <si>
    <t xml:space="preserve">       5、本年度非限定性净资产增加额为97699.52元，办学结余为1842007.51元。</t>
    <phoneticPr fontId="1" type="noConversion"/>
  </si>
  <si>
    <t>深圳市泰宁幼儿园</t>
    <phoneticPr fontId="21" type="noConversion"/>
  </si>
  <si>
    <t>截至2016年12月31日止</t>
    <phoneticPr fontId="21" type="noConversion"/>
  </si>
  <si>
    <t xml:space="preserve">         办学地址：深圳市罗湖区爱国路3033号泰宁花园</t>
    <phoneticPr fontId="1" type="noConversion"/>
  </si>
  <si>
    <t xml:space="preserve">         办学类型：幼儿园</t>
    <phoneticPr fontId="1" type="noConversion"/>
  </si>
  <si>
    <t xml:space="preserve">         办学内容：全日制幼儿园</t>
    <phoneticPr fontId="1" type="noConversion"/>
  </si>
  <si>
    <t xml:space="preserve">         举办者：深圳市文华房地产有限公司        法定代表人：杨桂森</t>
    <phoneticPr fontId="1" type="noConversion"/>
  </si>
  <si>
    <t xml:space="preserve">         国税、地税税务登记证号码：440300G34793930</t>
    <phoneticPr fontId="1" type="noConversion"/>
  </si>
  <si>
    <t xml:space="preserve">         组织机构代码证号：G34793930</t>
    <phoneticPr fontId="1" type="noConversion"/>
  </si>
  <si>
    <t xml:space="preserve">         收费备案号： </t>
    <phoneticPr fontId="1" type="noConversion"/>
  </si>
  <si>
    <t xml:space="preserve">         基本账户开户银行：中国农业银行深圳国贸支行</t>
    <phoneticPr fontId="1" type="noConversion"/>
  </si>
  <si>
    <t xml:space="preserve">         账号：41009500040002958</t>
    <phoneticPr fontId="1" type="noConversion"/>
  </si>
  <si>
    <t xml:space="preserve">         三方共管账户开户银行：中国银行深圳文锦渡支行</t>
    <phoneticPr fontId="1" type="noConversion"/>
  </si>
  <si>
    <t xml:space="preserve">         账号：761457960145和 743264634150</t>
    <phoneticPr fontId="1" type="noConversion"/>
  </si>
  <si>
    <t xml:space="preserve">         其他账户开户银行：中国银行深圳文锦渡支行</t>
    <phoneticPr fontId="1" type="noConversion"/>
  </si>
  <si>
    <t xml:space="preserve">         账号：773157946077</t>
    <phoneticPr fontId="1" type="noConversion"/>
  </si>
  <si>
    <t xml:space="preserve">         其他账户开户银行：中国建设银行深圳田背支行</t>
    <phoneticPr fontId="1" type="noConversion"/>
  </si>
  <si>
    <t xml:space="preserve">         账号：44201514500056218711</t>
    <phoneticPr fontId="1" type="noConversion"/>
  </si>
  <si>
    <t xml:space="preserve">         幼儿园占地面积：3113平方米   建筑面积：2411平方米  户外活动场所面积：1400平方米</t>
    <phoneticPr fontId="1" type="noConversion"/>
  </si>
  <si>
    <t xml:space="preserve">         年末在园幼儿数、实有班数、教职工及其师生比情况，参见“基本数字表”。</t>
    <phoneticPr fontId="1" type="noConversion"/>
  </si>
  <si>
    <t>二、主要会计政策和会计估计</t>
    <phoneticPr fontId="21" type="noConversion"/>
  </si>
  <si>
    <t xml:space="preserve">       （一）会计政策</t>
    <phoneticPr fontId="1" type="noConversion"/>
  </si>
  <si>
    <t xml:space="preserve">           1、会计年度：</t>
    <phoneticPr fontId="21" type="noConversion"/>
  </si>
  <si>
    <t xml:space="preserve">             本园采用公历年即1月1日至12月31日为一个会计年度。</t>
    <phoneticPr fontId="1" type="noConversion"/>
  </si>
  <si>
    <t xml:space="preserve">             本报告会计期间自2016年1月1日至2016年12月31日。</t>
    <phoneticPr fontId="1" type="noConversion"/>
  </si>
  <si>
    <t xml:space="preserve">        （二）存货计价</t>
    <phoneticPr fontId="1" type="noConversion"/>
  </si>
  <si>
    <t xml:space="preserve">          1、存货的购入与入库，按实际成本计价。</t>
    <phoneticPr fontId="1" type="noConversion"/>
  </si>
  <si>
    <t xml:space="preserve">          2、存货的领用和发出按实际成本法计价。</t>
    <phoneticPr fontId="1" type="noConversion"/>
  </si>
  <si>
    <t xml:space="preserve">          4、存货的盘盈、盘亏、毁损、报废结转按管理权限报经批准后处理。</t>
    <phoneticPr fontId="1" type="noConversion"/>
  </si>
  <si>
    <t xml:space="preserve">         1、长期待摊费用按45个月摊销。</t>
    <phoneticPr fontId="1" type="noConversion"/>
  </si>
  <si>
    <t xml:space="preserve">       （五）坏账处理与准备</t>
    <phoneticPr fontId="1" type="noConversion"/>
  </si>
  <si>
    <t xml:space="preserve">        1、坏账处理为: 备抵法。</t>
    <phoneticPr fontId="1" type="noConversion"/>
  </si>
  <si>
    <t xml:space="preserve">      2、非交换交易所形成的收入，如社会捐赠或政府资助，在捐赠或政府资助收到时确认收入。</t>
    <phoneticPr fontId="1" type="noConversion"/>
  </si>
  <si>
    <t xml:space="preserve">      （七）重要会计政策和会计估计变更及重大会计差错更正的说明</t>
    <phoneticPr fontId="4" type="noConversion"/>
  </si>
  <si>
    <t>注释1： 银行存款及现金</t>
    <phoneticPr fontId="21" type="noConversion"/>
  </si>
  <si>
    <t>项  目</t>
    <phoneticPr fontId="21" type="noConversion"/>
  </si>
  <si>
    <t>期末余额</t>
    <phoneticPr fontId="21" type="noConversion"/>
  </si>
  <si>
    <t>库存现金</t>
    <phoneticPr fontId="21" type="noConversion"/>
  </si>
  <si>
    <t>银行存款</t>
    <phoneticPr fontId="21" type="noConversion"/>
  </si>
  <si>
    <t>合  计</t>
    <phoneticPr fontId="21" type="noConversion"/>
  </si>
  <si>
    <t>注：其中：基本账户余额786,947.71元，共管账户余额84,510.28元，其他账户376,243.44元。</t>
    <phoneticPr fontId="4" type="noConversion"/>
  </si>
  <si>
    <t>注释2：其他应收款</t>
    <phoneticPr fontId="21" type="noConversion"/>
  </si>
  <si>
    <t>账     龄</t>
    <phoneticPr fontId="21" type="noConversion"/>
  </si>
  <si>
    <t>占总额比例</t>
    <phoneticPr fontId="21" type="noConversion"/>
  </si>
  <si>
    <t>三年以上</t>
    <phoneticPr fontId="1" type="noConversion"/>
  </si>
  <si>
    <t>合     计</t>
    <phoneticPr fontId="21" type="noConversion"/>
  </si>
  <si>
    <t>其他应收款明细：</t>
    <phoneticPr fontId="1" type="noConversion"/>
  </si>
  <si>
    <t>项目（或应收款单位）</t>
    <phoneticPr fontId="1" type="noConversion"/>
  </si>
  <si>
    <t>年末欠款余额</t>
    <phoneticPr fontId="1" type="noConversion"/>
  </si>
  <si>
    <t>欠款原因</t>
    <phoneticPr fontId="1" type="noConversion"/>
  </si>
  <si>
    <t>账     龄</t>
    <phoneticPr fontId="1" type="noConversion"/>
  </si>
  <si>
    <t>合作管理押金</t>
    <phoneticPr fontId="1" type="noConversion"/>
  </si>
  <si>
    <t>4年以上</t>
    <phoneticPr fontId="1" type="noConversion"/>
  </si>
  <si>
    <t>往来款</t>
    <phoneticPr fontId="1" type="noConversion"/>
  </si>
  <si>
    <t>押金</t>
    <phoneticPr fontId="1" type="noConversion"/>
  </si>
  <si>
    <t>3年以上</t>
    <phoneticPr fontId="1" type="noConversion"/>
  </si>
  <si>
    <t>注释3：待摊费用（一年以内）</t>
    <phoneticPr fontId="4" type="noConversion"/>
  </si>
  <si>
    <t>项         目</t>
    <phoneticPr fontId="4" type="noConversion"/>
  </si>
  <si>
    <t>期初余额</t>
    <phoneticPr fontId="4" type="noConversion"/>
  </si>
  <si>
    <t>本期增加</t>
    <phoneticPr fontId="4" type="noConversion"/>
  </si>
  <si>
    <t>本期摊销</t>
    <phoneticPr fontId="4" type="noConversion"/>
  </si>
  <si>
    <t>期末余额</t>
    <phoneticPr fontId="4" type="noConversion"/>
  </si>
  <si>
    <t>维修费用</t>
    <phoneticPr fontId="1" type="noConversion"/>
  </si>
  <si>
    <t>合  计</t>
    <phoneticPr fontId="4" type="noConversion"/>
  </si>
  <si>
    <t>注释3：待摊费用（一年以上）</t>
    <phoneticPr fontId="4" type="noConversion"/>
  </si>
  <si>
    <t>项  目</t>
    <phoneticPr fontId="4" type="noConversion"/>
  </si>
  <si>
    <t>原始金额</t>
    <phoneticPr fontId="1" type="noConversion"/>
  </si>
  <si>
    <t xml:space="preserve">注释4：固定资产及折旧 </t>
    <phoneticPr fontId="4" type="noConversion"/>
  </si>
  <si>
    <t>(1)原值</t>
    <phoneticPr fontId="4" type="noConversion"/>
  </si>
  <si>
    <t>本期减少</t>
    <phoneticPr fontId="4" type="noConversion"/>
  </si>
  <si>
    <t>1、土地、房屋及构筑物</t>
    <phoneticPr fontId="1" type="noConversion"/>
  </si>
  <si>
    <t>1、通用设备</t>
    <phoneticPr fontId="1" type="noConversion"/>
  </si>
  <si>
    <t>其中：计算机设备</t>
    <phoneticPr fontId="1" type="noConversion"/>
  </si>
  <si>
    <t xml:space="preserve">          车辆</t>
    <phoneticPr fontId="1" type="noConversion"/>
  </si>
  <si>
    <t xml:space="preserve">         办公设备</t>
    <phoneticPr fontId="1" type="noConversion"/>
  </si>
  <si>
    <t>2、专用设备</t>
    <phoneticPr fontId="1" type="noConversion"/>
  </si>
  <si>
    <t>4、文物和陈列品</t>
    <phoneticPr fontId="1" type="noConversion"/>
  </si>
  <si>
    <t>5、图书\档案</t>
    <phoneticPr fontId="1" type="noConversion"/>
  </si>
  <si>
    <t>3、家具\用具\装具及动植物</t>
    <phoneticPr fontId="1" type="noConversion"/>
  </si>
  <si>
    <t>(2)累计折旧</t>
    <phoneticPr fontId="4" type="noConversion"/>
  </si>
  <si>
    <t>(3)净值</t>
    <phoneticPr fontId="4" type="noConversion"/>
  </si>
  <si>
    <t>注释5：应交税费</t>
    <phoneticPr fontId="4" type="noConversion"/>
  </si>
  <si>
    <t>税  种</t>
    <phoneticPr fontId="4" type="noConversion"/>
  </si>
  <si>
    <t>年初余额</t>
    <phoneticPr fontId="4" type="noConversion"/>
  </si>
  <si>
    <t>个人所得税</t>
    <phoneticPr fontId="1" type="noConversion"/>
  </si>
  <si>
    <t>印花税</t>
    <phoneticPr fontId="1" type="noConversion"/>
  </si>
  <si>
    <t>企业所得税</t>
    <phoneticPr fontId="1" type="noConversion"/>
  </si>
  <si>
    <t>注释6：其他应付款</t>
    <phoneticPr fontId="21" type="noConversion"/>
  </si>
  <si>
    <t>项目(或应付款单位)</t>
    <phoneticPr fontId="1" type="noConversion"/>
  </si>
  <si>
    <t>经济内容</t>
    <phoneticPr fontId="1" type="noConversion"/>
  </si>
  <si>
    <t xml:space="preserve">      对儿童补贴</t>
    <phoneticPr fontId="1" type="noConversion"/>
  </si>
  <si>
    <t>儿童成长补贴</t>
    <phoneticPr fontId="1" type="noConversion"/>
  </si>
  <si>
    <t>文华房地产有限公司</t>
    <phoneticPr fontId="1" type="noConversion"/>
  </si>
  <si>
    <t>往来</t>
    <phoneticPr fontId="1" type="noConversion"/>
  </si>
  <si>
    <t>一年以内</t>
    <phoneticPr fontId="1" type="noConversion"/>
  </si>
  <si>
    <t>个人住房公积金</t>
    <phoneticPr fontId="1" type="noConversion"/>
  </si>
  <si>
    <t>校车款</t>
    <phoneticPr fontId="1" type="noConversion"/>
  </si>
  <si>
    <t>送菜款</t>
    <phoneticPr fontId="1" type="noConversion"/>
  </si>
  <si>
    <t>其他</t>
    <phoneticPr fontId="1" type="noConversion"/>
  </si>
  <si>
    <t xml:space="preserve">           合    计</t>
    <phoneticPr fontId="1" type="noConversion"/>
  </si>
  <si>
    <t>注释7：出资人投入</t>
    <phoneticPr fontId="1" type="noConversion"/>
  </si>
  <si>
    <t>出资人</t>
    <phoneticPr fontId="1" type="noConversion"/>
  </si>
  <si>
    <t>出资方式</t>
    <phoneticPr fontId="1" type="noConversion"/>
  </si>
  <si>
    <t>约定出资</t>
    <phoneticPr fontId="62" type="noConversion"/>
  </si>
  <si>
    <t>实际出资</t>
    <phoneticPr fontId="62" type="noConversion"/>
  </si>
  <si>
    <t>合       计</t>
    <phoneticPr fontId="62" type="noConversion"/>
  </si>
  <si>
    <t>注：以上实际出资额业经深圳皇嘉会计师事务所2001年第030号验资报告验证，投资者实际出资总额中：固定资产968,753.00元占30%；货币资金600,000.00元占18%；其他出资1,708,868.30元，占52%</t>
    <phoneticPr fontId="1" type="noConversion"/>
  </si>
  <si>
    <t>注释8：投资收益</t>
    <phoneticPr fontId="1" type="noConversion"/>
  </si>
  <si>
    <t>项  目</t>
    <phoneticPr fontId="62" type="noConversion"/>
  </si>
  <si>
    <t>本期发生额</t>
    <phoneticPr fontId="62" type="noConversion"/>
  </si>
  <si>
    <t>银行理财收益</t>
    <phoneticPr fontId="62" type="noConversion"/>
  </si>
  <si>
    <t>合  计</t>
    <phoneticPr fontId="62" type="noConversion"/>
  </si>
  <si>
    <t>四、需要说明的其他事项</t>
    <phoneticPr fontId="62" type="noConversion"/>
  </si>
  <si>
    <t>（一）资产、负债和净资产管理情况</t>
    <phoneticPr fontId="1" type="noConversion"/>
  </si>
  <si>
    <t xml:space="preserve">       1、丽晶（深圳）幼儿教育中心与深圳文华房地产有限公司签订了合作协议，由丽晶（深圳）幼儿教育中心单方经营管理，每月向深圳文华房地产有限公司缴纳78,000.00元合作管理费。合作年限为十年（2007年8月1日至2017年7月31日）。</t>
    <phoneticPr fontId="1" type="noConversion"/>
  </si>
  <si>
    <t xml:space="preserve">       2、保教费、服务性收费和代收费是按要求存入银行或资金监管账户，并没存入个人账户情况，有现金收支的内部控制制度或措施；有建立“三方共管账户”，并纳入会计核算。</t>
    <phoneticPr fontId="1" type="noConversion"/>
  </si>
  <si>
    <t xml:space="preserve">       3、有建立存货、低值易耗品、固定资产明细账，有定期盘点、账实相符；固定资产的折旧计算和减少、处置符合规定。</t>
    <phoneticPr fontId="1" type="noConversion"/>
  </si>
  <si>
    <t xml:space="preserve">       4、预收保教费有按规定结转收入。</t>
    <phoneticPr fontId="1" type="noConversion"/>
  </si>
  <si>
    <t xml:space="preserve">       5、代收幼儿费用有伙食费、校车费项目，项目完成后有及时结清，多退少补。</t>
    <phoneticPr fontId="1" type="noConversion"/>
  </si>
  <si>
    <t xml:space="preserve">       6、代收代发政府对教职工津贴和奖励、儿童健康成长补贴等有及时、足额发放，有纳入账内核算。</t>
    <phoneticPr fontId="1" type="noConversion"/>
  </si>
  <si>
    <t xml:space="preserve">       7、幼儿园与出资人(举办者)之间的资金往来原始凭证齐全，出资人(举办者)或其他有关机构或个人无抽逃或挪用办学资金情况。</t>
    <phoneticPr fontId="1" type="noConversion"/>
  </si>
  <si>
    <t xml:space="preserve">       8、接受捐赠情况：无。</t>
    <phoneticPr fontId="1" type="noConversion"/>
  </si>
  <si>
    <t xml:space="preserve">       3、幼儿园支出是真实、合规，审批手续完善，并没存在使用白条、虚列支出、挪用教育资金的情况。</t>
    <phoneticPr fontId="1" type="noConversion"/>
  </si>
  <si>
    <t xml:space="preserve">       4、教职工薪酬总额、人均薪酬、社会保险及福利情况。并无拖欠教职工工资情况，教职工签订聘用合同或劳动合同人数占总人数的比列为100%，缴纳社保、公积金人数占总人数的比例为100%。</t>
    <phoneticPr fontId="1" type="noConversion"/>
  </si>
  <si>
    <t xml:space="preserve">       1、本园的组织架构由1名董事长和4名董事成员组成董事会，是本园的决策机构。2016年董事成员没有变动。</t>
    <phoneticPr fontId="1" type="noConversion"/>
  </si>
  <si>
    <t xml:space="preserve">       2、本园现有财务人员2人，其中专职会计1人，持有会计证，专职出纳1人，持有会计证，采用教育局统一配套的财务软件记账。</t>
    <phoneticPr fontId="1" type="noConversion"/>
  </si>
  <si>
    <t xml:space="preserve">                          深振兴年审[2017]260号</t>
    <phoneticPr fontId="4" type="noConversion"/>
  </si>
  <si>
    <t>五、营业执照及执业许可证复印件</t>
    <phoneticPr fontId="62" type="noConversion"/>
  </si>
  <si>
    <r>
      <t xml:space="preserve">         收费标准：保教费 </t>
    </r>
    <r>
      <rPr>
        <u/>
        <sz val="12"/>
        <rFont val="华文细黑"/>
        <family val="3"/>
        <charset val="134"/>
      </rPr>
      <t xml:space="preserve">1320.00 </t>
    </r>
    <r>
      <rPr>
        <sz val="12"/>
        <rFont val="华文细黑"/>
        <family val="3"/>
        <charset val="134"/>
      </rPr>
      <t xml:space="preserve">元/月、伙食费 </t>
    </r>
    <r>
      <rPr>
        <u/>
        <sz val="12"/>
        <rFont val="华文细黑"/>
        <family val="3"/>
        <charset val="134"/>
      </rPr>
      <t xml:space="preserve">300.00 </t>
    </r>
    <r>
      <rPr>
        <sz val="12"/>
        <rFont val="华文细黑"/>
        <family val="3"/>
        <charset val="134"/>
      </rPr>
      <t xml:space="preserve">元/月、校车费 </t>
    </r>
    <r>
      <rPr>
        <u/>
        <sz val="12"/>
        <rFont val="华文细黑"/>
        <family val="3"/>
        <charset val="134"/>
      </rPr>
      <t xml:space="preserve">300.00 </t>
    </r>
    <r>
      <rPr>
        <sz val="12"/>
        <rFont val="华文细黑"/>
        <family val="3"/>
        <charset val="134"/>
      </rPr>
      <t>元/月。</t>
    </r>
    <phoneticPr fontId="1" type="noConversion"/>
  </si>
</sst>
</file>

<file path=xl/styles.xml><?xml version="1.0" encoding="utf-8"?>
<styleSheet xmlns="http://schemas.openxmlformats.org/spreadsheetml/2006/main">
  <numFmts count="24">
    <numFmt numFmtId="41" formatCode="_ * #,##0_ ;_ * \-#,##0_ ;_ * &quot;-&quot;_ ;_ @_ "/>
    <numFmt numFmtId="43" formatCode="_ * #,##0.00_ ;_ * \-#,##0.00_ ;_ * &quot;-&quot;??_ ;_ @_ "/>
    <numFmt numFmtId="176" formatCode="_-* #,##0.00_-;\-* #,##0.00_-;_-* &quot;-&quot;??_-;_-@_-"/>
    <numFmt numFmtId="177" formatCode="#,##0.00_ "/>
    <numFmt numFmtId="178" formatCode="_ * #,##0.0000_ ;_ * \-#,##0.0000_ ;_ * &quot;-&quot;????_ ;_ @_ "/>
    <numFmt numFmtId="179" formatCode="0.00_ "/>
    <numFmt numFmtId="180" formatCode="#,##0.0000;[Red]\-#,##0.0000"/>
    <numFmt numFmtId="181" formatCode="General_)"/>
    <numFmt numFmtId="182" formatCode="0.000"/>
    <numFmt numFmtId="183" formatCode="###0_);[Red]\(###0\)"/>
    <numFmt numFmtId="184" formatCode="###0.0_);[Red]\(###0.0\)"/>
    <numFmt numFmtId="185" formatCode="###0.00_);[Red]\(###0.00\)"/>
    <numFmt numFmtId="186" formatCode="#,##0.00000;[Red]\-#,##0.00000"/>
    <numFmt numFmtId="187" formatCode="\$#,##0\ ;\(\$#,##0\)"/>
    <numFmt numFmtId="188" formatCode="0.00_)"/>
    <numFmt numFmtId="189" formatCode="###0.000_);[Red]\(###0.000\)"/>
    <numFmt numFmtId="190" formatCode="###0.0000_);[Red]\(###0.0000\)"/>
    <numFmt numFmtId="191" formatCode="_ &quot;￥&quot;* #,##0.00_ ;_ &quot;￥&quot;* \-#,##0.00_ ;_ &quot;￥&quot;* \-??_ ;_ @_ "/>
    <numFmt numFmtId="192" formatCode="_-&quot;$&quot;* #,##0_-;\-&quot;$&quot;* #,##0_-;_-&quot;$&quot;* &quot;-&quot;_-;_-@_-"/>
    <numFmt numFmtId="193" formatCode="&quot;\&quot;#,##0;[Red]&quot;\&quot;&quot;\&quot;\-#,##0"/>
    <numFmt numFmtId="194" formatCode="&quot;\&quot;#,##0.00;[Red]&quot;\&quot;&quot;\&quot;&quot;\&quot;&quot;\&quot;&quot;\&quot;&quot;\&quot;\-#,##0.00"/>
    <numFmt numFmtId="195" formatCode="&quot;\&quot;#,##0.00;[Red]&quot;\&quot;\-#,##0.00"/>
    <numFmt numFmtId="196" formatCode="&quot;\&quot;#,##0;[Red]&quot;\&quot;\-#,##0"/>
    <numFmt numFmtId="197" formatCode="0_ "/>
  </numFmts>
  <fonts count="64">
    <font>
      <sz val="11"/>
      <color theme="1"/>
      <name val="宋体"/>
      <family val="3"/>
      <charset val="134"/>
      <scheme val="minor"/>
    </font>
    <font>
      <sz val="9"/>
      <name val="宋体"/>
      <family val="3"/>
      <charset val="134"/>
    </font>
    <font>
      <sz val="11"/>
      <color indexed="8"/>
      <name val="宋体"/>
      <family val="3"/>
      <charset val="134"/>
    </font>
    <font>
      <b/>
      <sz val="16"/>
      <name val="华文细黑"/>
      <family val="3"/>
      <charset val="134"/>
    </font>
    <font>
      <sz val="9"/>
      <name val="宋体"/>
      <family val="3"/>
      <charset val="134"/>
    </font>
    <font>
      <sz val="12"/>
      <name val="华文细黑"/>
      <family val="3"/>
      <charset val="134"/>
    </font>
    <font>
      <b/>
      <sz val="10"/>
      <name val="华文细黑"/>
      <family val="3"/>
      <charset val="134"/>
    </font>
    <font>
      <u/>
      <sz val="12"/>
      <color indexed="12"/>
      <name val="宋体"/>
      <family val="3"/>
      <charset val="134"/>
    </font>
    <font>
      <sz val="11"/>
      <name val="华文细黑"/>
      <family val="3"/>
      <charset val="134"/>
    </font>
    <font>
      <sz val="10"/>
      <name val="华文细黑"/>
      <family val="3"/>
      <charset val="134"/>
    </font>
    <font>
      <sz val="9"/>
      <name val="华文细黑"/>
      <family val="3"/>
      <charset val="134"/>
    </font>
    <font>
      <b/>
      <sz val="12"/>
      <name val="华文细黑"/>
      <family val="3"/>
      <charset val="134"/>
    </font>
    <font>
      <b/>
      <sz val="20"/>
      <name val="华文细黑"/>
      <family val="3"/>
      <charset val="134"/>
    </font>
    <font>
      <b/>
      <sz val="14"/>
      <name val="华文细黑"/>
      <family val="3"/>
      <charset val="134"/>
    </font>
    <font>
      <sz val="12"/>
      <color indexed="10"/>
      <name val="华文细黑"/>
      <family val="3"/>
      <charset val="134"/>
    </font>
    <font>
      <sz val="12"/>
      <name val="宋体"/>
      <family val="3"/>
      <charset val="134"/>
    </font>
    <font>
      <sz val="12"/>
      <color indexed="8"/>
      <name val="华文细黑"/>
      <family val="3"/>
      <charset val="134"/>
    </font>
    <font>
      <b/>
      <sz val="18"/>
      <name val="华文细黑"/>
      <family val="3"/>
      <charset val="134"/>
    </font>
    <font>
      <sz val="11"/>
      <color indexed="8"/>
      <name val="华文细黑"/>
      <family val="3"/>
      <charset val="134"/>
    </font>
    <font>
      <b/>
      <sz val="11"/>
      <name val="华文细黑"/>
      <family val="3"/>
      <charset val="134"/>
    </font>
    <font>
      <sz val="20"/>
      <color indexed="8"/>
      <name val="华文细黑"/>
      <family val="3"/>
      <charset val="134"/>
    </font>
    <font>
      <sz val="9"/>
      <name val="宋体"/>
      <family val="3"/>
      <charset val="134"/>
    </font>
    <font>
      <b/>
      <sz val="18"/>
      <color indexed="8"/>
      <name val="华文细黑"/>
      <family val="3"/>
      <charset val="134"/>
    </font>
    <font>
      <sz val="10"/>
      <color indexed="8"/>
      <name val="Arial"/>
      <family val="2"/>
    </font>
    <font>
      <sz val="10"/>
      <name val="Geneva"/>
      <family val="2"/>
    </font>
    <font>
      <sz val="10"/>
      <name val="Arial"/>
      <family val="2"/>
    </font>
    <font>
      <sz val="10"/>
      <color indexed="8"/>
      <name val="宋体"/>
      <family val="3"/>
      <charset val="134"/>
    </font>
    <font>
      <sz val="10"/>
      <color indexed="42"/>
      <name val="宋体"/>
      <family val="3"/>
      <charset val="134"/>
    </font>
    <font>
      <sz val="12"/>
      <name val="¹UAAA¼"/>
      <family val="2"/>
    </font>
    <font>
      <sz val="12"/>
      <name val="新細明體"/>
      <family val="1"/>
    </font>
    <font>
      <sz val="9"/>
      <name val="Times New Roman"/>
      <family val="1"/>
    </font>
    <font>
      <sz val="10"/>
      <name val="MS Sans Serif"/>
      <family val="2"/>
    </font>
    <font>
      <u/>
      <sz val="12"/>
      <color indexed="36"/>
      <name val="VNtimes new roman"/>
      <family val="2"/>
    </font>
    <font>
      <sz val="8"/>
      <name val="Arial"/>
      <family val="2"/>
    </font>
    <font>
      <b/>
      <sz val="12"/>
      <name val="Arial"/>
      <family val="2"/>
    </font>
    <font>
      <b/>
      <sz val="18"/>
      <name val="Arial"/>
      <family val="2"/>
    </font>
    <font>
      <u/>
      <sz val="12"/>
      <color indexed="12"/>
      <name val="VNtimes new roman"/>
      <family val="2"/>
    </font>
    <font>
      <b/>
      <i/>
      <sz val="16"/>
      <name val="Helv"/>
      <family val="2"/>
    </font>
    <font>
      <b/>
      <sz val="15"/>
      <color indexed="62"/>
      <name val="宋体"/>
      <family val="3"/>
      <charset val="134"/>
    </font>
    <font>
      <b/>
      <sz val="13"/>
      <color indexed="62"/>
      <name val="宋体"/>
      <family val="3"/>
      <charset val="134"/>
    </font>
    <font>
      <b/>
      <sz val="11"/>
      <color indexed="62"/>
      <name val="宋体"/>
      <family val="3"/>
      <charset val="134"/>
    </font>
    <font>
      <b/>
      <sz val="18"/>
      <color indexed="62"/>
      <name val="宋体"/>
      <family val="3"/>
      <charset val="134"/>
    </font>
    <font>
      <sz val="10"/>
      <color indexed="20"/>
      <name val="宋体"/>
      <family val="3"/>
      <charset val="134"/>
    </font>
    <font>
      <sz val="11"/>
      <color indexed="20"/>
      <name val="宋体"/>
      <family val="3"/>
      <charset val="134"/>
    </font>
    <font>
      <sz val="12"/>
      <name val="뼻뮝"/>
      <family val="3"/>
    </font>
    <font>
      <sz val="10"/>
      <color indexed="17"/>
      <name val="宋体"/>
      <family val="3"/>
      <charset val="134"/>
    </font>
    <font>
      <sz val="11"/>
      <color indexed="17"/>
      <name val="宋体"/>
      <family val="3"/>
      <charset val="134"/>
    </font>
    <font>
      <b/>
      <sz val="10"/>
      <color indexed="8"/>
      <name val="宋体"/>
      <family val="3"/>
      <charset val="134"/>
    </font>
    <font>
      <b/>
      <sz val="10"/>
      <color indexed="52"/>
      <name val="宋体"/>
      <family val="3"/>
      <charset val="134"/>
    </font>
    <font>
      <b/>
      <sz val="10"/>
      <color indexed="42"/>
      <name val="宋体"/>
      <family val="3"/>
      <charset val="134"/>
    </font>
    <font>
      <i/>
      <sz val="10"/>
      <color indexed="23"/>
      <name val="宋体"/>
      <family val="3"/>
      <charset val="134"/>
    </font>
    <font>
      <sz val="10"/>
      <color indexed="10"/>
      <name val="宋体"/>
      <family val="3"/>
      <charset val="134"/>
    </font>
    <font>
      <sz val="10"/>
      <color indexed="52"/>
      <name val="宋体"/>
      <family val="3"/>
      <charset val="134"/>
    </font>
    <font>
      <sz val="10"/>
      <name val="굴림체"/>
      <family val="3"/>
    </font>
    <font>
      <sz val="10"/>
      <color indexed="60"/>
      <name val="宋体"/>
      <family val="3"/>
      <charset val="134"/>
    </font>
    <font>
      <b/>
      <sz val="10"/>
      <color indexed="63"/>
      <name val="宋体"/>
      <family val="3"/>
      <charset val="134"/>
    </font>
    <font>
      <sz val="10"/>
      <color indexed="62"/>
      <name val="宋体"/>
      <family val="3"/>
      <charset val="134"/>
    </font>
    <font>
      <sz val="11"/>
      <color indexed="8"/>
      <name val="华文细黑"/>
      <family val="3"/>
      <charset val="134"/>
    </font>
    <font>
      <b/>
      <sz val="11"/>
      <color indexed="8"/>
      <name val="华文细黑"/>
      <family val="3"/>
      <charset val="134"/>
    </font>
    <font>
      <b/>
      <sz val="20"/>
      <color indexed="8"/>
      <name val="华文细黑"/>
      <family val="3"/>
      <charset val="134"/>
    </font>
    <font>
      <sz val="10"/>
      <color indexed="8"/>
      <name val="华文细黑"/>
      <family val="3"/>
      <charset val="134"/>
    </font>
    <font>
      <sz val="14"/>
      <name val="华文细黑"/>
      <family val="3"/>
      <charset val="134"/>
    </font>
    <font>
      <sz val="9"/>
      <name val="宋体"/>
      <family val="3"/>
      <charset val="134"/>
    </font>
    <font>
      <u/>
      <sz val="12"/>
      <name val="华文细黑"/>
      <family val="3"/>
      <charset val="134"/>
    </font>
  </fonts>
  <fills count="19">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44"/>
        <bgColor indexed="64"/>
      </patternFill>
    </fill>
    <fill>
      <patternFill patternType="solid">
        <fgColor indexed="49"/>
        <bgColor indexed="64"/>
      </patternFill>
    </fill>
    <fill>
      <patternFill patternType="solid">
        <fgColor indexed="45"/>
        <bgColor indexed="64"/>
      </patternFill>
    </fill>
    <fill>
      <patternFill patternType="solid">
        <fgColor indexed="42"/>
        <bgColor indexed="64"/>
      </patternFill>
    </fill>
    <fill>
      <patternFill patternType="solid">
        <fgColor indexed="55"/>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theme="0"/>
        <bgColor indexed="64"/>
      </patternFill>
    </fill>
  </fills>
  <borders count="25">
    <border>
      <left/>
      <right/>
      <top/>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s>
  <cellStyleXfs count="327">
    <xf numFmtId="0" fontId="0" fillId="0" borderId="0">
      <alignment vertical="center"/>
    </xf>
    <xf numFmtId="0" fontId="23" fillId="0" borderId="0">
      <alignment vertical="top"/>
    </xf>
    <xf numFmtId="0" fontId="24" fillId="0" borderId="0"/>
    <xf numFmtId="0" fontId="25" fillId="0" borderId="0"/>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26" fillId="2"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9"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28" fillId="0" borderId="0"/>
    <xf numFmtId="0" fontId="28" fillId="0" borderId="0"/>
    <xf numFmtId="180" fontId="29" fillId="0" borderId="0" applyFill="0" applyBorder="0" applyAlignment="0"/>
    <xf numFmtId="181" fontId="30" fillId="0" borderId="0" applyFill="0" applyBorder="0" applyAlignment="0"/>
    <xf numFmtId="182" fontId="30" fillId="0" borderId="0" applyFill="0" applyBorder="0" applyAlignment="0"/>
    <xf numFmtId="183" fontId="29" fillId="0" borderId="0" applyFill="0" applyBorder="0" applyAlignment="0"/>
    <xf numFmtId="184" fontId="29" fillId="0" borderId="0" applyFill="0" applyBorder="0" applyAlignment="0"/>
    <xf numFmtId="180" fontId="29" fillId="0" borderId="0" applyFill="0" applyBorder="0" applyAlignment="0"/>
    <xf numFmtId="185" fontId="29" fillId="0" borderId="0" applyFill="0" applyBorder="0" applyAlignment="0"/>
    <xf numFmtId="181" fontId="30" fillId="0" borderId="0" applyFill="0" applyBorder="0" applyAlignment="0"/>
    <xf numFmtId="0" fontId="15" fillId="0" borderId="0" applyFont="0" applyFill="0" applyBorder="0" applyAlignment="0" applyProtection="0"/>
    <xf numFmtId="180" fontId="15" fillId="0" borderId="0" applyFont="0" applyFill="0" applyBorder="0" applyAlignment="0" applyProtection="0"/>
    <xf numFmtId="186" fontId="15" fillId="0" borderId="0" applyFont="0" applyFill="0" applyBorder="0" applyAlignment="0" applyProtection="0"/>
    <xf numFmtId="3" fontId="15" fillId="0" borderId="0" applyFont="0" applyFill="0" applyBorder="0" applyAlignment="0" applyProtection="0"/>
    <xf numFmtId="0" fontId="15" fillId="0" borderId="0" applyFont="0" applyFill="0" applyBorder="0" applyAlignment="0" applyProtection="0"/>
    <xf numFmtId="181" fontId="15" fillId="0" borderId="0" applyFont="0" applyFill="0" applyBorder="0" applyAlignment="0" applyProtection="0"/>
    <xf numFmtId="185" fontId="15" fillId="0" borderId="0" applyFont="0" applyFill="0" applyBorder="0" applyAlignment="0" applyProtection="0"/>
    <xf numFmtId="187" fontId="15" fillId="0" borderId="0" applyFont="0" applyFill="0" applyBorder="0" applyAlignment="0" applyProtection="0"/>
    <xf numFmtId="0" fontId="15" fillId="0" borderId="0" applyFont="0" applyFill="0" applyBorder="0" applyAlignment="0" applyProtection="0"/>
    <xf numFmtId="14" fontId="23" fillId="0" borderId="0" applyFill="0" applyBorder="0" applyAlignment="0"/>
    <xf numFmtId="38" fontId="31" fillId="0" borderId="1">
      <alignment vertical="center"/>
    </xf>
    <xf numFmtId="180" fontId="29" fillId="0" borderId="0" applyFill="0" applyBorder="0" applyAlignment="0"/>
    <xf numFmtId="181" fontId="30" fillId="0" borderId="0" applyFill="0" applyBorder="0" applyAlignment="0"/>
    <xf numFmtId="180" fontId="29" fillId="0" borderId="0" applyFill="0" applyBorder="0" applyAlignment="0"/>
    <xf numFmtId="185" fontId="29" fillId="0" borderId="0" applyFill="0" applyBorder="0" applyAlignment="0"/>
    <xf numFmtId="181" fontId="30" fillId="0" borderId="0" applyFill="0" applyBorder="0" applyAlignment="0"/>
    <xf numFmtId="2" fontId="15" fillId="0" borderId="0" applyFont="0" applyFill="0" applyBorder="0" applyAlignment="0" applyProtection="0"/>
    <xf numFmtId="0" fontId="32" fillId="0" borderId="0" applyNumberFormat="0" applyFill="0" applyBorder="0" applyAlignment="0" applyProtection="0">
      <alignment vertical="top"/>
      <protection locked="0"/>
    </xf>
    <xf numFmtId="0" fontId="33" fillId="6" borderId="0" applyNumberFormat="0" applyBorder="0" applyAlignment="0" applyProtection="0"/>
    <xf numFmtId="0" fontId="34" fillId="0" borderId="2" applyNumberFormat="0" applyAlignment="0" applyProtection="0">
      <alignment horizontal="left" vertical="center"/>
    </xf>
    <xf numFmtId="0" fontId="34" fillId="0" borderId="3">
      <alignment horizontal="left" vertical="center"/>
    </xf>
    <xf numFmtId="0" fontId="35" fillId="0" borderId="0" applyNumberFormat="0" applyFill="0" applyBorder="0" applyAlignment="0" applyProtection="0"/>
    <xf numFmtId="0" fontId="34" fillId="0" borderId="0" applyNumberFormat="0" applyFill="0" applyBorder="0" applyAlignment="0" applyProtection="0"/>
    <xf numFmtId="0" fontId="36" fillId="0" borderId="0" applyNumberFormat="0" applyFill="0" applyBorder="0" applyAlignment="0" applyProtection="0">
      <alignment vertical="top"/>
      <protection locked="0"/>
    </xf>
    <xf numFmtId="0" fontId="33" fillId="4" borderId="4" applyNumberFormat="0" applyBorder="0" applyAlignment="0" applyProtection="0"/>
    <xf numFmtId="180" fontId="29" fillId="0" borderId="0" applyFill="0" applyBorder="0" applyAlignment="0"/>
    <xf numFmtId="181" fontId="30" fillId="0" borderId="0" applyFill="0" applyBorder="0" applyAlignment="0"/>
    <xf numFmtId="180" fontId="29" fillId="0" borderId="0" applyFill="0" applyBorder="0" applyAlignment="0"/>
    <xf numFmtId="185" fontId="29" fillId="0" borderId="0" applyFill="0" applyBorder="0" applyAlignment="0"/>
    <xf numFmtId="181" fontId="30" fillId="0" borderId="0" applyFill="0" applyBorder="0" applyAlignment="0"/>
    <xf numFmtId="188" fontId="37" fillId="0" borderId="0"/>
    <xf numFmtId="0" fontId="25" fillId="0" borderId="0"/>
    <xf numFmtId="184" fontId="15" fillId="0" borderId="0" applyFont="0" applyFill="0" applyBorder="0" applyAlignment="0" applyProtection="0"/>
    <xf numFmtId="186" fontId="15" fillId="0" borderId="0" applyFont="0" applyFill="0" applyBorder="0" applyAlignment="0" applyProtection="0"/>
    <xf numFmtId="10" fontId="15" fillId="0" borderId="0" applyFont="0" applyFill="0" applyBorder="0" applyAlignment="0" applyProtection="0"/>
    <xf numFmtId="189" fontId="15" fillId="0" borderId="0" applyFont="0" applyFill="0" applyBorder="0" applyAlignment="0" applyProtection="0"/>
    <xf numFmtId="180" fontId="29" fillId="0" borderId="0" applyFill="0" applyBorder="0" applyAlignment="0"/>
    <xf numFmtId="181" fontId="30" fillId="0" borderId="0" applyFill="0" applyBorder="0" applyAlignment="0"/>
    <xf numFmtId="180" fontId="29" fillId="0" borderId="0" applyFill="0" applyBorder="0" applyAlignment="0"/>
    <xf numFmtId="185" fontId="29" fillId="0" borderId="0" applyFill="0" applyBorder="0" applyAlignment="0"/>
    <xf numFmtId="181" fontId="30" fillId="0" borderId="0" applyFill="0" applyBorder="0" applyAlignment="0"/>
    <xf numFmtId="49" fontId="23" fillId="0" borderId="0" applyFill="0" applyBorder="0" applyAlignment="0"/>
    <xf numFmtId="189" fontId="29" fillId="0" borderId="0" applyFill="0" applyBorder="0" applyAlignment="0"/>
    <xf numFmtId="190" fontId="29" fillId="0" borderId="0" applyFill="0" applyBorder="0" applyAlignment="0"/>
    <xf numFmtId="0" fontId="15" fillId="0" borderId="5" applyNumberFormat="0" applyFont="0" applyFill="0" applyAlignment="0" applyProtection="0"/>
    <xf numFmtId="0" fontId="38" fillId="0" borderId="6" applyNumberFormat="0" applyFill="0" applyAlignment="0" applyProtection="0">
      <alignment vertical="center"/>
    </xf>
    <xf numFmtId="0" fontId="38" fillId="0" borderId="6" applyNumberFormat="0" applyFill="0" applyAlignment="0" applyProtection="0">
      <alignment vertical="center"/>
    </xf>
    <xf numFmtId="0" fontId="38" fillId="0" borderId="6" applyNumberFormat="0" applyFill="0" applyAlignment="0" applyProtection="0">
      <alignment vertical="center"/>
    </xf>
    <xf numFmtId="0" fontId="39" fillId="0" borderId="7" applyNumberFormat="0" applyFill="0" applyAlignment="0" applyProtection="0">
      <alignment vertical="center"/>
    </xf>
    <xf numFmtId="0" fontId="39" fillId="0" borderId="7" applyNumberFormat="0" applyFill="0" applyAlignment="0" applyProtection="0">
      <alignment vertical="center"/>
    </xf>
    <xf numFmtId="0" fontId="39" fillId="0" borderId="7" applyNumberFormat="0" applyFill="0" applyAlignment="0" applyProtection="0">
      <alignment vertical="center"/>
    </xf>
    <xf numFmtId="0" fontId="40" fillId="0" borderId="8" applyNumberFormat="0" applyFill="0" applyAlignment="0" applyProtection="0">
      <alignment vertical="center"/>
    </xf>
    <xf numFmtId="0" fontId="40" fillId="0" borderId="8" applyNumberFormat="0" applyFill="0" applyAlignment="0" applyProtection="0">
      <alignment vertical="center"/>
    </xf>
    <xf numFmtId="0" fontId="40" fillId="0" borderId="8" applyNumberFormat="0" applyFill="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11" borderId="0" applyNumberFormat="0" applyBorder="0" applyAlignment="0" applyProtection="0">
      <alignment vertical="center"/>
    </xf>
    <xf numFmtId="0" fontId="42" fillId="11" borderId="0" applyNumberFormat="0" applyBorder="0" applyAlignment="0" applyProtection="0">
      <alignment vertical="center"/>
    </xf>
    <xf numFmtId="0" fontId="42"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43" fillId="11" borderId="0" applyNumberFormat="0" applyBorder="0" applyAlignment="0" applyProtection="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7" fillId="0" borderId="0" applyNumberFormat="0" applyFill="0" applyBorder="0" applyAlignment="0" applyProtection="0">
      <alignment vertical="top"/>
      <protection locked="0"/>
    </xf>
    <xf numFmtId="40" fontId="15" fillId="0" borderId="0" applyFont="0" applyFill="0" applyBorder="0" applyAlignment="0" applyProtection="0"/>
    <xf numFmtId="38"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0" fontId="15" fillId="0" borderId="0" applyFont="0" applyFill="0" applyBorder="0" applyAlignment="0" applyProtection="0"/>
    <xf numFmtId="0" fontId="44" fillId="0" borderId="0"/>
    <xf numFmtId="0" fontId="45" fillId="12" borderId="0" applyNumberFormat="0" applyBorder="0" applyAlignment="0" applyProtection="0">
      <alignment vertical="center"/>
    </xf>
    <xf numFmtId="0" fontId="45" fillId="12" borderId="0" applyNumberFormat="0" applyBorder="0" applyAlignment="0" applyProtection="0">
      <alignment vertical="center"/>
    </xf>
    <xf numFmtId="0" fontId="45"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6" fillId="12" borderId="0" applyNumberFormat="0" applyBorder="0" applyAlignment="0" applyProtection="0">
      <alignment vertical="center"/>
    </xf>
    <xf numFmtId="0" fontId="47" fillId="0" borderId="9" applyNumberFormat="0" applyFill="0" applyAlignment="0" applyProtection="0">
      <alignment vertical="center"/>
    </xf>
    <xf numFmtId="0" fontId="47" fillId="0" borderId="9" applyNumberFormat="0" applyFill="0" applyAlignment="0" applyProtection="0">
      <alignment vertical="center"/>
    </xf>
    <xf numFmtId="0" fontId="47" fillId="0" borderId="9" applyNumberFormat="0" applyFill="0" applyAlignment="0" applyProtection="0">
      <alignment vertical="center"/>
    </xf>
    <xf numFmtId="191" fontId="15" fillId="0" borderId="0" applyFont="0" applyFill="0" applyBorder="0" applyAlignment="0" applyProtection="0">
      <alignment vertical="center"/>
    </xf>
    <xf numFmtId="191" fontId="15" fillId="0" borderId="0" applyFont="0" applyFill="0" applyBorder="0" applyAlignment="0" applyProtection="0">
      <alignment vertical="center"/>
    </xf>
    <xf numFmtId="191" fontId="15" fillId="0" borderId="0" applyFont="0" applyFill="0" applyBorder="0" applyAlignment="0" applyProtection="0">
      <alignment vertical="center"/>
    </xf>
    <xf numFmtId="192" fontId="15" fillId="0" borderId="0" applyFont="0" applyFill="0" applyBorder="0" applyAlignment="0" applyProtection="0"/>
    <xf numFmtId="0" fontId="48" fillId="2" borderId="10" applyNumberFormat="0" applyAlignment="0" applyProtection="0">
      <alignment vertical="center"/>
    </xf>
    <xf numFmtId="0" fontId="48" fillId="2" borderId="10" applyNumberFormat="0" applyAlignment="0" applyProtection="0">
      <alignment vertical="center"/>
    </xf>
    <xf numFmtId="0" fontId="48" fillId="2" borderId="10" applyNumberFormat="0" applyAlignment="0" applyProtection="0">
      <alignment vertical="center"/>
    </xf>
    <xf numFmtId="0" fontId="49" fillId="13" borderId="11" applyNumberFormat="0" applyAlignment="0" applyProtection="0">
      <alignment vertical="center"/>
    </xf>
    <xf numFmtId="0" fontId="49" fillId="13" borderId="11" applyNumberFormat="0" applyAlignment="0" applyProtection="0">
      <alignment vertical="center"/>
    </xf>
    <xf numFmtId="0" fontId="49" fillId="13" borderId="11" applyNumberFormat="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12" applyNumberFormat="0" applyFill="0" applyAlignment="0" applyProtection="0">
      <alignment vertical="center"/>
    </xf>
    <xf numFmtId="0" fontId="52" fillId="0" borderId="12" applyNumberFormat="0" applyFill="0" applyAlignment="0" applyProtection="0">
      <alignment vertical="center"/>
    </xf>
    <xf numFmtId="0" fontId="52" fillId="0" borderId="12" applyNumberFormat="0" applyFill="0" applyAlignment="0" applyProtection="0">
      <alignment vertical="center"/>
    </xf>
    <xf numFmtId="193" fontId="15" fillId="0" borderId="0" applyFont="0" applyFill="0" applyBorder="0" applyAlignment="0" applyProtection="0"/>
    <xf numFmtId="194" fontId="15" fillId="0" borderId="0" applyFont="0" applyFill="0" applyBorder="0" applyAlignment="0" applyProtection="0"/>
    <xf numFmtId="195" fontId="15" fillId="0" borderId="0" applyFont="0" applyFill="0" applyBorder="0" applyAlignment="0" applyProtection="0"/>
    <xf numFmtId="196" fontId="15" fillId="0" borderId="0" applyFont="0" applyFill="0" applyBorder="0" applyAlignment="0" applyProtection="0"/>
    <xf numFmtId="0" fontId="53" fillId="0" borderId="0"/>
    <xf numFmtId="176" fontId="2" fillId="0" borderId="0" applyFont="0" applyFill="0" applyBorder="0" applyAlignment="0" applyProtection="0">
      <alignment vertical="center"/>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alignment vertical="center"/>
    </xf>
    <xf numFmtId="43" fontId="15" fillId="0" borderId="0" applyFont="0" applyFill="0" applyBorder="0" applyAlignment="0" applyProtection="0">
      <alignment vertical="center"/>
    </xf>
    <xf numFmtId="43" fontId="15" fillId="0" borderId="0" applyFont="0" applyFill="0" applyBorder="0" applyAlignment="0" applyProtection="0">
      <alignment vertical="center"/>
    </xf>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7" fillId="15"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0"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54" fillId="8" borderId="0" applyNumberFormat="0" applyBorder="0" applyAlignment="0" applyProtection="0">
      <alignment vertical="center"/>
    </xf>
    <xf numFmtId="0" fontId="54" fillId="8" borderId="0" applyNumberFormat="0" applyBorder="0" applyAlignment="0" applyProtection="0">
      <alignment vertical="center"/>
    </xf>
    <xf numFmtId="0" fontId="54" fillId="8" borderId="0" applyNumberFormat="0" applyBorder="0" applyAlignment="0" applyProtection="0">
      <alignment vertical="center"/>
    </xf>
    <xf numFmtId="0" fontId="55" fillId="2" borderId="13" applyNumberFormat="0" applyAlignment="0" applyProtection="0">
      <alignment vertical="center"/>
    </xf>
    <xf numFmtId="0" fontId="55" fillId="2" borderId="13" applyNumberFormat="0" applyAlignment="0" applyProtection="0">
      <alignment vertical="center"/>
    </xf>
    <xf numFmtId="0" fontId="55" fillId="2" borderId="13" applyNumberFormat="0" applyAlignment="0" applyProtection="0">
      <alignment vertical="center"/>
    </xf>
    <xf numFmtId="0" fontId="56" fillId="3" borderId="10" applyNumberFormat="0" applyAlignment="0" applyProtection="0">
      <alignment vertical="center"/>
    </xf>
    <xf numFmtId="0" fontId="56" fillId="3" borderId="10" applyNumberFormat="0" applyAlignment="0" applyProtection="0">
      <alignment vertical="center"/>
    </xf>
    <xf numFmtId="0" fontId="56" fillId="3" borderId="10" applyNumberFormat="0" applyAlignment="0" applyProtection="0">
      <alignment vertical="center"/>
    </xf>
    <xf numFmtId="0" fontId="25" fillId="0" borderId="0"/>
    <xf numFmtId="0" fontId="24" fillId="0" borderId="0"/>
  </cellStyleXfs>
  <cellXfs count="276">
    <xf numFmtId="0" fontId="0" fillId="0" borderId="0" xfId="0">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5" fillId="0" borderId="0" xfId="0" applyFont="1" applyBorder="1" applyAlignment="1">
      <alignment vertical="center"/>
    </xf>
    <xf numFmtId="0" fontId="11" fillId="0" borderId="14" xfId="0" applyFont="1" applyBorder="1" applyAlignment="1">
      <alignment vertical="center"/>
    </xf>
    <xf numFmtId="0" fontId="11" fillId="0" borderId="0" xfId="0" applyFont="1">
      <alignment vertical="center"/>
    </xf>
    <xf numFmtId="0" fontId="5" fillId="0" borderId="0" xfId="0" applyFont="1" applyAlignment="1">
      <alignment horizontal="center" vertical="center"/>
    </xf>
    <xf numFmtId="49" fontId="5" fillId="0" borderId="0" xfId="252" applyNumberFormat="1" applyFont="1" applyAlignment="1">
      <alignment horizontal="center"/>
    </xf>
    <xf numFmtId="0" fontId="14" fillId="0" borderId="0" xfId="0" applyFont="1">
      <alignment vertical="center"/>
    </xf>
    <xf numFmtId="0" fontId="5" fillId="0" borderId="0" xfId="0" applyFont="1" applyAlignment="1">
      <alignment vertical="center" wrapText="1"/>
    </xf>
    <xf numFmtId="0" fontId="5" fillId="0" borderId="0" xfId="0" applyFont="1" applyAlignment="1">
      <alignment vertical="center"/>
    </xf>
    <xf numFmtId="0" fontId="5" fillId="0" borderId="0" xfId="165" applyFont="1" applyAlignment="1">
      <alignment vertical="center"/>
    </xf>
    <xf numFmtId="43" fontId="5" fillId="0" borderId="0" xfId="165" applyNumberFormat="1" applyFont="1" applyAlignment="1">
      <alignment vertical="center"/>
    </xf>
    <xf numFmtId="0" fontId="16" fillId="0" borderId="0" xfId="165" applyFont="1" applyAlignment="1">
      <alignment vertical="center"/>
    </xf>
    <xf numFmtId="0" fontId="5" fillId="0" borderId="0" xfId="165" applyFont="1" applyBorder="1" applyAlignment="1">
      <alignment vertical="center"/>
    </xf>
    <xf numFmtId="0" fontId="18" fillId="0" borderId="0" xfId="0" applyFont="1">
      <alignment vertical="center"/>
    </xf>
    <xf numFmtId="43" fontId="19" fillId="0" borderId="0" xfId="165" applyNumberFormat="1" applyFont="1" applyBorder="1" applyAlignment="1">
      <alignment horizontal="right" vertical="center" shrinkToFit="1"/>
    </xf>
    <xf numFmtId="0" fontId="5" fillId="0" borderId="4" xfId="165" applyFont="1" applyBorder="1" applyAlignment="1">
      <alignment horizontal="center" vertical="center" wrapText="1"/>
    </xf>
    <xf numFmtId="0" fontId="18" fillId="0" borderId="0" xfId="165" applyFont="1" applyBorder="1" applyAlignment="1">
      <alignment vertical="center"/>
    </xf>
    <xf numFmtId="43" fontId="18" fillId="0" borderId="4" xfId="165" applyNumberFormat="1" applyFont="1" applyBorder="1" applyAlignment="1">
      <alignment horizontal="center" vertical="center"/>
    </xf>
    <xf numFmtId="43" fontId="18" fillId="0" borderId="4" xfId="165" applyNumberFormat="1" applyFont="1" applyBorder="1" applyAlignment="1">
      <alignment horizontal="left" vertical="center"/>
    </xf>
    <xf numFmtId="0" fontId="5" fillId="0" borderId="15" xfId="165" applyFont="1" applyBorder="1" applyAlignment="1">
      <alignment vertical="center"/>
    </xf>
    <xf numFmtId="0" fontId="5" fillId="0" borderId="16" xfId="165" applyFont="1" applyBorder="1" applyAlignment="1">
      <alignment vertical="center"/>
    </xf>
    <xf numFmtId="0" fontId="18" fillId="0" borderId="17" xfId="165" applyFont="1" applyBorder="1" applyAlignment="1">
      <alignment horizontal="left" vertical="center"/>
    </xf>
    <xf numFmtId="0" fontId="5" fillId="0" borderId="18" xfId="165" applyFont="1" applyBorder="1" applyAlignment="1">
      <alignment vertical="center"/>
    </xf>
    <xf numFmtId="0" fontId="18" fillId="0" borderId="19" xfId="165" applyFont="1" applyBorder="1" applyAlignment="1">
      <alignment horizontal="left" vertical="center"/>
    </xf>
    <xf numFmtId="0" fontId="8" fillId="0" borderId="0" xfId="0" applyFont="1">
      <alignment vertical="center"/>
    </xf>
    <xf numFmtId="0" fontId="5" fillId="0" borderId="0" xfId="165" applyFont="1" applyBorder="1" applyAlignment="1">
      <alignment horizontal="center" vertical="center"/>
    </xf>
    <xf numFmtId="0" fontId="16" fillId="0" borderId="0" xfId="165" applyFont="1" applyBorder="1" applyAlignment="1">
      <alignment vertical="center"/>
    </xf>
    <xf numFmtId="43" fontId="18" fillId="0" borderId="0" xfId="0" applyNumberFormat="1" applyFont="1">
      <alignment vertical="center"/>
    </xf>
    <xf numFmtId="0" fontId="18" fillId="0" borderId="0" xfId="0" applyFont="1" applyAlignment="1">
      <alignment horizontal="center" vertical="center"/>
    </xf>
    <xf numFmtId="0" fontId="5" fillId="0" borderId="4" xfId="165" applyFont="1" applyBorder="1" applyAlignment="1">
      <alignment horizontal="center" vertical="center"/>
    </xf>
    <xf numFmtId="0" fontId="8" fillId="0" borderId="4" xfId="165" applyFont="1" applyBorder="1" applyAlignment="1">
      <alignment horizontal="center" vertical="center"/>
    </xf>
    <xf numFmtId="0" fontId="19" fillId="0" borderId="4" xfId="165" applyFont="1" applyBorder="1" applyAlignment="1">
      <alignment horizontal="left" vertical="center"/>
    </xf>
    <xf numFmtId="43" fontId="8" fillId="0" borderId="4" xfId="165" applyNumberFormat="1" applyFont="1" applyBorder="1" applyAlignment="1">
      <alignment horizontal="right" vertical="center" shrinkToFit="1"/>
    </xf>
    <xf numFmtId="0" fontId="8" fillId="0" borderId="4" xfId="165" applyFont="1" applyBorder="1" applyAlignment="1">
      <alignment horizontal="left" vertical="center"/>
    </xf>
    <xf numFmtId="43" fontId="19" fillId="0" borderId="4" xfId="165" applyNumberFormat="1" applyFont="1" applyBorder="1" applyAlignment="1">
      <alignment horizontal="right" vertical="center" shrinkToFit="1"/>
    </xf>
    <xf numFmtId="0" fontId="19" fillId="0" borderId="4" xfId="165" applyFont="1" applyBorder="1" applyAlignment="1">
      <alignment horizontal="center" vertical="center"/>
    </xf>
    <xf numFmtId="0" fontId="11" fillId="0" borderId="0" xfId="165" applyFont="1" applyAlignment="1">
      <alignment vertical="center"/>
    </xf>
    <xf numFmtId="0" fontId="19" fillId="0" borderId="0" xfId="165" applyFont="1" applyBorder="1" applyAlignment="1">
      <alignment horizontal="left" vertical="center"/>
    </xf>
    <xf numFmtId="0" fontId="19" fillId="0" borderId="0" xfId="165" applyFont="1" applyBorder="1" applyAlignment="1">
      <alignment horizontal="center" vertical="center"/>
    </xf>
    <xf numFmtId="43" fontId="8" fillId="0" borderId="4" xfId="165" applyNumberFormat="1" applyFont="1" applyBorder="1" applyAlignment="1">
      <alignment horizontal="right" vertical="center"/>
    </xf>
    <xf numFmtId="43" fontId="8" fillId="0" borderId="4" xfId="165" applyNumberFormat="1" applyFont="1" applyFill="1" applyBorder="1" applyAlignment="1">
      <alignment horizontal="right" vertical="center"/>
    </xf>
    <xf numFmtId="43" fontId="57" fillId="0" borderId="4" xfId="165" applyNumberFormat="1" applyFont="1" applyFill="1" applyBorder="1" applyAlignment="1">
      <alignment horizontal="right" vertical="center"/>
    </xf>
    <xf numFmtId="0" fontId="8" fillId="0" borderId="4" xfId="165" applyFont="1" applyBorder="1" applyAlignment="1">
      <alignment horizontal="left" vertical="center" wrapText="1"/>
    </xf>
    <xf numFmtId="43" fontId="19" fillId="0" borderId="4" xfId="165" applyNumberFormat="1" applyFont="1" applyBorder="1" applyAlignment="1">
      <alignment horizontal="right" vertical="center"/>
    </xf>
    <xf numFmtId="43" fontId="58" fillId="0" borderId="4" xfId="165" applyNumberFormat="1" applyFont="1" applyFill="1" applyBorder="1" applyAlignment="1">
      <alignment horizontal="right" vertical="center"/>
    </xf>
    <xf numFmtId="9" fontId="8" fillId="0" borderId="4" xfId="165" applyNumberFormat="1" applyFont="1" applyBorder="1" applyAlignment="1">
      <alignment horizontal="center" vertical="center"/>
    </xf>
    <xf numFmtId="0" fontId="18" fillId="0" borderId="4" xfId="0" applyFont="1" applyBorder="1" applyAlignment="1">
      <alignment horizontal="center" vertical="center"/>
    </xf>
    <xf numFmtId="0" fontId="18" fillId="0" borderId="4" xfId="0" applyFont="1" applyBorder="1">
      <alignment vertical="center"/>
    </xf>
    <xf numFmtId="0" fontId="18" fillId="0" borderId="0" xfId="0" applyFont="1" applyAlignment="1">
      <alignment horizontal="left" vertical="center"/>
    </xf>
    <xf numFmtId="0" fontId="60" fillId="0" borderId="4" xfId="0" applyFont="1" applyBorder="1" applyAlignment="1">
      <alignment horizontal="center" vertical="center"/>
    </xf>
    <xf numFmtId="0" fontId="18" fillId="0" borderId="4" xfId="0" applyFont="1" applyBorder="1" applyAlignment="1">
      <alignment horizontal="center" vertical="center" wrapText="1"/>
    </xf>
    <xf numFmtId="177" fontId="5" fillId="0" borderId="0" xfId="0" applyNumberFormat="1" applyFont="1" applyFill="1">
      <alignment vertical="center"/>
    </xf>
    <xf numFmtId="10" fontId="18" fillId="0" borderId="4" xfId="165" applyNumberFormat="1" applyFont="1" applyBorder="1" applyAlignment="1">
      <alignment horizontal="right" vertical="center"/>
    </xf>
    <xf numFmtId="43" fontId="8" fillId="0" borderId="4" xfId="165" applyNumberFormat="1" applyFont="1" applyFill="1" applyBorder="1" applyAlignment="1">
      <alignment horizontal="right" vertical="center" shrinkToFit="1"/>
    </xf>
    <xf numFmtId="0" fontId="60" fillId="0" borderId="4" xfId="0" applyFont="1" applyBorder="1">
      <alignment vertical="center"/>
    </xf>
    <xf numFmtId="43" fontId="9" fillId="0" borderId="4" xfId="165" applyNumberFormat="1" applyFont="1" applyBorder="1" applyAlignment="1">
      <alignment horizontal="right" vertical="center"/>
    </xf>
    <xf numFmtId="43" fontId="9" fillId="0" borderId="4" xfId="165" applyNumberFormat="1" applyFont="1" applyBorder="1" applyAlignment="1">
      <alignment horizontal="left" vertical="center"/>
    </xf>
    <xf numFmtId="0" fontId="60" fillId="0" borderId="4" xfId="0" applyFont="1" applyFill="1" applyBorder="1" applyAlignment="1">
      <alignment horizontal="center" vertical="center"/>
    </xf>
    <xf numFmtId="0" fontId="60" fillId="0" borderId="4" xfId="0" applyFont="1" applyFill="1" applyBorder="1">
      <alignment vertical="center"/>
    </xf>
    <xf numFmtId="43" fontId="9" fillId="0" borderId="4" xfId="165" applyNumberFormat="1" applyFont="1" applyFill="1" applyBorder="1" applyAlignment="1">
      <alignment horizontal="right" vertical="center"/>
    </xf>
    <xf numFmtId="43" fontId="9" fillId="0" borderId="4" xfId="165" applyNumberFormat="1" applyFont="1" applyFill="1" applyBorder="1" applyAlignment="1">
      <alignment horizontal="left" vertical="center"/>
    </xf>
    <xf numFmtId="0" fontId="18" fillId="0" borderId="0" xfId="0" applyFont="1" applyFill="1">
      <alignment vertical="center"/>
    </xf>
    <xf numFmtId="0" fontId="8" fillId="0" borderId="0" xfId="0" applyFont="1" applyAlignment="1">
      <alignment horizontal="center" vertical="center"/>
    </xf>
    <xf numFmtId="0" fontId="8" fillId="0" borderId="4" xfId="0" applyFont="1" applyBorder="1" applyAlignment="1">
      <alignment horizontal="center" vertical="center"/>
    </xf>
    <xf numFmtId="0" fontId="8" fillId="0" borderId="4" xfId="0" applyFont="1" applyBorder="1">
      <alignment vertical="center"/>
    </xf>
    <xf numFmtId="41" fontId="8" fillId="0" borderId="4" xfId="0" applyNumberFormat="1" applyFont="1" applyBorder="1" applyAlignment="1">
      <alignment horizontal="center" vertical="center"/>
    </xf>
    <xf numFmtId="0" fontId="8" fillId="0" borderId="4" xfId="0" applyNumberFormat="1" applyFont="1" applyBorder="1" applyAlignment="1">
      <alignment horizontal="center" vertical="center"/>
    </xf>
    <xf numFmtId="0" fontId="9" fillId="0" borderId="4" xfId="0" applyFont="1" applyBorder="1" applyAlignment="1">
      <alignment horizontal="center" vertical="center"/>
    </xf>
    <xf numFmtId="43" fontId="8" fillId="0" borderId="4" xfId="0" applyNumberFormat="1" applyFont="1" applyBorder="1" applyAlignment="1">
      <alignment horizontal="center" vertical="center"/>
    </xf>
    <xf numFmtId="0" fontId="8" fillId="0" borderId="4" xfId="0" applyFont="1" applyBorder="1" applyAlignment="1">
      <alignment horizontal="left" vertical="center"/>
    </xf>
    <xf numFmtId="43" fontId="9" fillId="0" borderId="4" xfId="0" applyNumberFormat="1" applyFont="1" applyBorder="1" applyAlignment="1">
      <alignment horizontal="center" vertical="center"/>
    </xf>
    <xf numFmtId="43" fontId="5" fillId="0" borderId="0" xfId="0" applyNumberFormat="1" applyFont="1" applyFill="1">
      <alignment vertical="center"/>
    </xf>
    <xf numFmtId="43" fontId="18" fillId="0" borderId="0" xfId="0" applyNumberFormat="1" applyFont="1" applyFill="1">
      <alignment vertical="center"/>
    </xf>
    <xf numFmtId="0" fontId="18" fillId="0" borderId="20" xfId="165" applyFont="1" applyBorder="1" applyAlignment="1">
      <alignment horizontal="left" vertical="center"/>
    </xf>
    <xf numFmtId="0" fontId="5" fillId="0" borderId="0" xfId="0" applyFont="1" applyFill="1" applyBorder="1">
      <alignment vertical="center"/>
    </xf>
    <xf numFmtId="0" fontId="8" fillId="0" borderId="0" xfId="0" applyFont="1" applyFill="1" applyBorder="1">
      <alignment vertical="center"/>
    </xf>
    <xf numFmtId="0" fontId="5" fillId="0" borderId="0" xfId="0" applyFont="1" applyFill="1">
      <alignment vertical="center"/>
    </xf>
    <xf numFmtId="0" fontId="11" fillId="0" borderId="0" xfId="0" applyFont="1" applyAlignment="1">
      <alignment vertical="center"/>
    </xf>
    <xf numFmtId="0" fontId="11" fillId="0" borderId="0" xfId="0" applyFont="1" applyAlignment="1">
      <alignment horizontal="left" vertical="center"/>
    </xf>
    <xf numFmtId="41" fontId="9" fillId="0" borderId="4" xfId="0" applyNumberFormat="1" applyFont="1" applyBorder="1" applyAlignment="1">
      <alignment horizontal="center" vertical="center"/>
    </xf>
    <xf numFmtId="41" fontId="9" fillId="0" borderId="4" xfId="165" applyNumberFormat="1" applyFont="1" applyBorder="1" applyAlignment="1">
      <alignment horizontal="left" vertical="center"/>
    </xf>
    <xf numFmtId="41" fontId="8" fillId="0" borderId="0" xfId="0" applyNumberFormat="1" applyFont="1">
      <alignment vertical="center"/>
    </xf>
    <xf numFmtId="197" fontId="8" fillId="0" borderId="4" xfId="0" applyNumberFormat="1" applyFont="1" applyBorder="1" applyAlignment="1">
      <alignment horizontal="center" vertical="center"/>
    </xf>
    <xf numFmtId="43" fontId="8" fillId="0" borderId="0" xfId="0" applyNumberFormat="1" applyFont="1">
      <alignment vertical="center"/>
    </xf>
    <xf numFmtId="43" fontId="5" fillId="0" borderId="14" xfId="165" applyNumberFormat="1" applyFont="1" applyBorder="1" applyAlignment="1">
      <alignment horizontal="center" vertical="center"/>
    </xf>
    <xf numFmtId="43" fontId="8" fillId="0" borderId="4" xfId="165" applyNumberFormat="1" applyFont="1" applyBorder="1" applyAlignment="1">
      <alignment horizontal="center" vertical="center"/>
    </xf>
    <xf numFmtId="43" fontId="8" fillId="0" borderId="4" xfId="165" applyNumberFormat="1" applyFont="1" applyBorder="1" applyAlignment="1">
      <alignment horizontal="left" vertical="center"/>
    </xf>
    <xf numFmtId="43" fontId="5" fillId="0" borderId="4" xfId="165" applyNumberFormat="1" applyFont="1" applyBorder="1" applyAlignment="1">
      <alignment vertical="center"/>
    </xf>
    <xf numFmtId="43" fontId="11" fillId="0" borderId="4" xfId="165" applyNumberFormat="1" applyFont="1" applyBorder="1" applyAlignment="1">
      <alignment horizontal="left" vertical="center"/>
    </xf>
    <xf numFmtId="43" fontId="5" fillId="2" borderId="4" xfId="165" applyNumberFormat="1" applyFont="1" applyFill="1" applyBorder="1" applyAlignment="1">
      <alignment vertical="center"/>
    </xf>
    <xf numFmtId="197" fontId="18" fillId="0" borderId="0" xfId="0" applyNumberFormat="1" applyFont="1">
      <alignment vertical="center"/>
    </xf>
    <xf numFmtId="197" fontId="18" fillId="0" borderId="4" xfId="0" applyNumberFormat="1" applyFont="1" applyBorder="1" applyAlignment="1">
      <alignment horizontal="center" vertical="center" wrapText="1"/>
    </xf>
    <xf numFmtId="197" fontId="18" fillId="0" borderId="4" xfId="0" applyNumberFormat="1" applyFont="1" applyBorder="1">
      <alignment vertical="center"/>
    </xf>
    <xf numFmtId="197" fontId="18" fillId="0" borderId="4" xfId="0" applyNumberFormat="1" applyFont="1" applyBorder="1" applyAlignment="1">
      <alignment horizontal="center" vertical="center"/>
    </xf>
    <xf numFmtId="43" fontId="8" fillId="2" borderId="4" xfId="0" applyNumberFormat="1" applyFont="1" applyFill="1" applyBorder="1" applyAlignment="1">
      <alignment horizontal="center" vertical="center"/>
    </xf>
    <xf numFmtId="0" fontId="8" fillId="2" borderId="4" xfId="0" applyFont="1" applyFill="1" applyBorder="1" applyAlignment="1">
      <alignment horizontal="center" vertical="center"/>
    </xf>
    <xf numFmtId="43" fontId="9" fillId="2" borderId="4" xfId="0" applyNumberFormat="1" applyFont="1" applyFill="1" applyBorder="1" applyAlignment="1">
      <alignment horizontal="center" vertical="center"/>
    </xf>
    <xf numFmtId="197" fontId="9" fillId="0" borderId="4" xfId="0" applyNumberFormat="1" applyFont="1" applyBorder="1" applyAlignment="1">
      <alignment horizontal="center" vertical="center"/>
    </xf>
    <xf numFmtId="43" fontId="18" fillId="2" borderId="4" xfId="165" applyNumberFormat="1" applyFont="1" applyFill="1" applyBorder="1" applyAlignment="1">
      <alignment horizontal="left" vertical="center"/>
    </xf>
    <xf numFmtId="10" fontId="8" fillId="2" borderId="4" xfId="165" applyNumberFormat="1" applyFont="1" applyFill="1" applyBorder="1" applyAlignment="1">
      <alignment horizontal="right" vertical="center"/>
    </xf>
    <xf numFmtId="0" fontId="11" fillId="0" borderId="4" xfId="165" applyFont="1" applyBorder="1" applyAlignment="1">
      <alignment horizontal="center" vertical="center"/>
    </xf>
    <xf numFmtId="0" fontId="9" fillId="0" borderId="4" xfId="0" applyFont="1" applyFill="1" applyBorder="1" applyAlignment="1">
      <alignment horizontal="center" vertical="center"/>
    </xf>
    <xf numFmtId="197" fontId="9" fillId="0" borderId="4" xfId="0" applyNumberFormat="1" applyFont="1" applyFill="1" applyBorder="1" applyAlignment="1">
      <alignment horizontal="center" vertical="center"/>
    </xf>
    <xf numFmtId="43" fontId="9" fillId="0" borderId="4" xfId="0" applyNumberFormat="1" applyFont="1" applyFill="1" applyBorder="1" applyAlignment="1">
      <alignment horizontal="center" vertical="center"/>
    </xf>
    <xf numFmtId="179" fontId="5" fillId="0" borderId="0" xfId="0" applyNumberFormat="1" applyFont="1" applyFill="1" applyAlignment="1">
      <alignment horizontal="left" vertical="center"/>
    </xf>
    <xf numFmtId="0" fontId="61" fillId="0" borderId="0" xfId="0" applyFont="1" applyFill="1">
      <alignment vertical="center"/>
    </xf>
    <xf numFmtId="43" fontId="5" fillId="0" borderId="0" xfId="165" applyNumberFormat="1" applyFont="1" applyAlignment="1">
      <alignment horizontal="center" vertical="center"/>
    </xf>
    <xf numFmtId="0" fontId="11" fillId="0" borderId="21" xfId="165" applyFont="1" applyBorder="1" applyAlignment="1">
      <alignment horizontal="center" vertical="center"/>
    </xf>
    <xf numFmtId="43" fontId="14" fillId="0" borderId="0" xfId="165" applyNumberFormat="1" applyFont="1" applyAlignment="1">
      <alignment horizontal="center" vertical="center"/>
    </xf>
    <xf numFmtId="43" fontId="5" fillId="0" borderId="4" xfId="165" applyNumberFormat="1" applyFont="1" applyBorder="1" applyAlignment="1">
      <alignment horizontal="left" vertical="center"/>
    </xf>
    <xf numFmtId="43" fontId="5" fillId="18" borderId="4" xfId="165" applyNumberFormat="1" applyFont="1" applyFill="1" applyBorder="1" applyAlignment="1">
      <alignment vertical="center"/>
    </xf>
    <xf numFmtId="0" fontId="8" fillId="0" borderId="0" xfId="0" applyFont="1" applyFill="1" applyAlignment="1">
      <alignment vertical="center" wrapText="1"/>
    </xf>
    <xf numFmtId="0" fontId="5" fillId="0" borderId="14"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horizontal="left" vertical="center"/>
    </xf>
    <xf numFmtId="0" fontId="5" fillId="0" borderId="0" xfId="0" applyFont="1" applyFill="1" applyBorder="1" applyAlignment="1">
      <alignment vertical="center" wrapText="1"/>
    </xf>
    <xf numFmtId="4" fontId="5" fillId="0" borderId="0" xfId="0" applyNumberFormat="1" applyFont="1" applyFill="1">
      <alignment vertical="center"/>
    </xf>
    <xf numFmtId="49" fontId="8" fillId="0" borderId="22" xfId="0" applyNumberFormat="1" applyFont="1" applyFill="1" applyBorder="1" applyAlignment="1">
      <alignment vertical="center"/>
    </xf>
    <xf numFmtId="49" fontId="8" fillId="0" borderId="0" xfId="0" applyNumberFormat="1" applyFont="1" applyFill="1" applyBorder="1" applyAlignment="1">
      <alignment vertical="center"/>
    </xf>
    <xf numFmtId="0" fontId="8" fillId="0" borderId="0" xfId="0" applyFont="1" applyFill="1">
      <alignment vertical="center"/>
    </xf>
    <xf numFmtId="43" fontId="8" fillId="0" borderId="0" xfId="0" quotePrefix="1" applyNumberFormat="1" applyFont="1" applyFill="1" applyBorder="1" applyAlignment="1">
      <alignment vertical="center"/>
    </xf>
    <xf numFmtId="178" fontId="8" fillId="0" borderId="0" xfId="0" quotePrefix="1" applyNumberFormat="1" applyFont="1" applyFill="1" applyBorder="1" applyAlignment="1">
      <alignment horizontal="left" vertical="center"/>
    </xf>
    <xf numFmtId="43" fontId="5" fillId="0" borderId="0" xfId="0" applyNumberFormat="1" applyFont="1" applyFill="1" applyBorder="1" applyAlignment="1">
      <alignment horizontal="right" vertical="center"/>
    </xf>
    <xf numFmtId="179" fontId="5" fillId="0" borderId="0" xfId="0" applyNumberFormat="1" applyFont="1" applyFill="1">
      <alignment vertical="center"/>
    </xf>
    <xf numFmtId="179" fontId="8" fillId="0" borderId="0" xfId="0" applyNumberFormat="1" applyFont="1" applyFill="1" applyBorder="1" applyAlignment="1">
      <alignment horizontal="center" vertical="center"/>
    </xf>
    <xf numFmtId="10" fontId="8" fillId="0" borderId="22" xfId="0" applyNumberFormat="1" applyFont="1" applyFill="1" applyBorder="1" applyAlignment="1">
      <alignment horizontal="center" vertical="center"/>
    </xf>
    <xf numFmtId="43" fontId="8" fillId="0" borderId="0" xfId="0" applyNumberFormat="1" applyFont="1" applyFill="1" applyBorder="1" applyAlignment="1">
      <alignment vertical="center" wrapText="1"/>
    </xf>
    <xf numFmtId="0" fontId="5" fillId="0" borderId="0" xfId="165" applyFont="1" applyFill="1" applyBorder="1" applyAlignment="1">
      <alignment vertical="center"/>
    </xf>
    <xf numFmtId="0" fontId="5" fillId="0" borderId="0" xfId="165" applyFont="1" applyFill="1" applyBorder="1" applyAlignment="1">
      <alignment horizontal="center" vertical="center"/>
    </xf>
    <xf numFmtId="0" fontId="8" fillId="0" borderId="4" xfId="165" applyFont="1" applyFill="1" applyBorder="1" applyAlignment="1">
      <alignment horizontal="center" vertical="center"/>
    </xf>
    <xf numFmtId="0" fontId="19" fillId="0" borderId="4" xfId="165" applyFont="1" applyFill="1" applyBorder="1" applyAlignment="1">
      <alignment horizontal="left" vertical="center"/>
    </xf>
    <xf numFmtId="0" fontId="8" fillId="0" borderId="4" xfId="165" applyFont="1" applyFill="1" applyBorder="1" applyAlignment="1">
      <alignment horizontal="left" vertical="center"/>
    </xf>
    <xf numFmtId="0" fontId="19" fillId="0" borderId="4" xfId="165" applyFont="1" applyFill="1" applyBorder="1" applyAlignment="1">
      <alignment horizontal="center" vertical="center"/>
    </xf>
    <xf numFmtId="43" fontId="19" fillId="0" borderId="4" xfId="165" applyNumberFormat="1" applyFont="1" applyFill="1" applyBorder="1" applyAlignment="1">
      <alignment horizontal="right" vertical="center" shrinkToFit="1"/>
    </xf>
    <xf numFmtId="0" fontId="5" fillId="0" borderId="0" xfId="165" applyFont="1" applyFill="1" applyAlignment="1">
      <alignment vertical="center"/>
    </xf>
    <xf numFmtId="43" fontId="8" fillId="0" borderId="0" xfId="0" applyNumberFormat="1" applyFont="1" applyFill="1">
      <alignment vertical="center"/>
    </xf>
    <xf numFmtId="0" fontId="8" fillId="0" borderId="0" xfId="0" applyFont="1" applyFill="1" applyAlignment="1">
      <alignment vertical="center"/>
    </xf>
    <xf numFmtId="43" fontId="8" fillId="0" borderId="0" xfId="0" applyNumberFormat="1" applyFont="1" applyFill="1" applyBorder="1">
      <alignment vertical="center"/>
    </xf>
    <xf numFmtId="0" fontId="18" fillId="0" borderId="0" xfId="0" applyFont="1" applyFill="1" applyAlignment="1">
      <alignment horizontal="center" vertical="center"/>
    </xf>
    <xf numFmtId="0" fontId="18" fillId="0" borderId="4" xfId="0" applyFont="1" applyFill="1" applyBorder="1" applyAlignment="1">
      <alignment horizontal="center" vertical="center"/>
    </xf>
    <xf numFmtId="0" fontId="18" fillId="0" borderId="4" xfId="0" applyFont="1" applyFill="1" applyBorder="1">
      <alignment vertical="center"/>
    </xf>
    <xf numFmtId="43" fontId="18" fillId="0" borderId="4" xfId="0" applyNumberFormat="1" applyFont="1" applyFill="1" applyBorder="1">
      <alignment vertical="center"/>
    </xf>
    <xf numFmtId="43" fontId="5" fillId="0" borderId="4" xfId="165" applyNumberFormat="1" applyFont="1" applyFill="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8" fillId="0" borderId="4" xfId="0" applyFont="1" applyBorder="1" applyAlignment="1">
      <alignment horizontal="center" vertical="center"/>
    </xf>
    <xf numFmtId="0" fontId="5" fillId="0" borderId="0" xfId="0" applyFont="1" applyFill="1" applyAlignment="1">
      <alignment horizontal="left" vertical="center" wrapText="1"/>
    </xf>
    <xf numFmtId="0" fontId="5" fillId="0" borderId="0" xfId="0" applyFont="1" applyFill="1" applyAlignment="1">
      <alignment horizontal="center" vertical="center"/>
    </xf>
    <xf numFmtId="43" fontId="8" fillId="0" borderId="0" xfId="0" applyNumberFormat="1" applyFont="1" applyFill="1" applyBorder="1" applyAlignment="1">
      <alignment vertical="center"/>
    </xf>
    <xf numFmtId="0" fontId="5" fillId="0" borderId="0" xfId="0" applyFont="1" applyFill="1" applyAlignment="1">
      <alignment vertical="center"/>
    </xf>
    <xf numFmtId="0" fontId="5" fillId="0" borderId="14" xfId="0" applyFont="1" applyFill="1" applyBorder="1" applyAlignment="1">
      <alignment horizontal="center" vertical="center"/>
    </xf>
    <xf numFmtId="0" fontId="5" fillId="0" borderId="0" xfId="0" applyFont="1" applyFill="1" applyAlignment="1">
      <alignment horizontal="left" vertical="center"/>
    </xf>
    <xf numFmtId="43" fontId="8" fillId="0" borderId="23" xfId="0" applyNumberFormat="1" applyFont="1" applyFill="1" applyBorder="1" applyAlignment="1">
      <alignment vertical="center"/>
    </xf>
    <xf numFmtId="0" fontId="5" fillId="0" borderId="0" xfId="0" applyFont="1" applyFill="1" applyAlignment="1">
      <alignment vertical="center" wrapText="1"/>
    </xf>
    <xf numFmtId="43" fontId="8" fillId="0" borderId="0" xfId="0" applyNumberFormat="1" applyFont="1" applyFill="1" applyBorder="1" applyAlignment="1">
      <alignment horizontal="center" vertical="center"/>
    </xf>
    <xf numFmtId="43" fontId="8" fillId="0" borderId="0" xfId="0" applyNumberFormat="1" applyFont="1" applyFill="1" applyAlignment="1">
      <alignment vertical="center"/>
    </xf>
    <xf numFmtId="0" fontId="8" fillId="0" borderId="0" xfId="0" applyFont="1" applyFill="1" applyBorder="1" applyAlignment="1">
      <alignment horizontal="left" vertical="center" wrapText="1"/>
    </xf>
    <xf numFmtId="10" fontId="8" fillId="0" borderId="0" xfId="0" applyNumberFormat="1" applyFont="1" applyFill="1" applyBorder="1" applyAlignment="1">
      <alignment horizontal="center" vertical="center"/>
    </xf>
    <xf numFmtId="0" fontId="5" fillId="0" borderId="0" xfId="0" applyFont="1" applyFill="1" applyBorder="1" applyAlignment="1">
      <alignment horizontal="left" vertical="center" wrapText="1"/>
    </xf>
    <xf numFmtId="0" fontId="8" fillId="0" borderId="0" xfId="0" applyFont="1" applyFill="1" applyAlignment="1">
      <alignment horizontal="left" vertical="center" wrapText="1"/>
    </xf>
    <xf numFmtId="43" fontId="8" fillId="0" borderId="0"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43" fontId="5" fillId="0" borderId="0" xfId="0" applyNumberFormat="1" applyFont="1" applyFill="1" applyAlignment="1">
      <alignment horizontal="center" vertical="center"/>
    </xf>
    <xf numFmtId="0" fontId="5" fillId="0" borderId="0" xfId="0" applyFont="1" applyFill="1" applyBorder="1" applyAlignment="1">
      <alignment horizontal="center" vertical="center"/>
    </xf>
    <xf numFmtId="0" fontId="8" fillId="0" borderId="22" xfId="0" applyFont="1" applyFill="1" applyBorder="1" applyAlignment="1">
      <alignment horizontal="center" vertical="center"/>
    </xf>
    <xf numFmtId="43" fontId="8" fillId="0" borderId="22" xfId="0" applyNumberFormat="1" applyFont="1" applyFill="1" applyBorder="1" applyAlignment="1">
      <alignment horizontal="center" vertical="center"/>
    </xf>
    <xf numFmtId="0" fontId="5" fillId="0" borderId="4" xfId="0" applyFont="1" applyBorder="1" applyAlignment="1">
      <alignment horizontal="center" vertical="center"/>
    </xf>
    <xf numFmtId="0" fontId="9" fillId="0" borderId="4" xfId="0" applyFont="1" applyFill="1" applyBorder="1">
      <alignment vertical="center"/>
    </xf>
    <xf numFmtId="0" fontId="9" fillId="0" borderId="4" xfId="0" applyFont="1" applyFill="1" applyBorder="1" applyAlignment="1">
      <alignment horizontal="left" vertical="center"/>
    </xf>
    <xf numFmtId="49" fontId="5" fillId="0" borderId="0" xfId="252" applyNumberFormat="1" applyFont="1" applyFill="1" applyAlignment="1">
      <alignment horizontal="center"/>
    </xf>
    <xf numFmtId="0" fontId="3" fillId="0" borderId="0" xfId="0" applyFont="1" applyAlignment="1">
      <alignment horizontal="distributed" vertical="center"/>
    </xf>
    <xf numFmtId="0" fontId="6" fillId="0" borderId="0" xfId="0" applyFont="1" applyAlignment="1">
      <alignment horizontal="distributed" vertical="center"/>
    </xf>
    <xf numFmtId="0" fontId="8" fillId="0" borderId="0" xfId="195" applyFont="1" applyAlignment="1" applyProtection="1">
      <alignment horizontal="left" vertical="center"/>
    </xf>
    <xf numFmtId="0" fontId="9" fillId="0" borderId="0" xfId="0" applyFont="1" applyAlignment="1">
      <alignment horizontal="distributed" vertical="center"/>
    </xf>
    <xf numFmtId="0" fontId="3" fillId="0" borderId="0" xfId="0" applyFont="1" applyAlignment="1">
      <alignment horizontal="center" vertical="center"/>
    </xf>
    <xf numFmtId="0" fontId="10" fillId="0" borderId="14" xfId="0" applyFont="1" applyBorder="1" applyAlignment="1">
      <alignment horizontal="distributed" vertical="center"/>
    </xf>
    <xf numFmtId="0" fontId="5" fillId="0" borderId="0" xfId="0" applyFont="1" applyAlignment="1">
      <alignment horizontal="left" vertical="center"/>
    </xf>
    <xf numFmtId="0" fontId="5" fillId="0" borderId="0" xfId="0" applyFont="1" applyAlignment="1">
      <alignment horizontal="center" vertical="center"/>
    </xf>
    <xf numFmtId="0" fontId="11" fillId="0" borderId="14" xfId="0" applyFont="1" applyBorder="1" applyAlignment="1">
      <alignment horizontal="left" vertical="center"/>
    </xf>
    <xf numFmtId="0" fontId="13" fillId="0" borderId="0" xfId="0" applyFont="1" applyAlignment="1">
      <alignment horizontal="left" vertical="center"/>
    </xf>
    <xf numFmtId="0" fontId="5"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horizontal="center" vertical="center"/>
    </xf>
    <xf numFmtId="0" fontId="11" fillId="0" borderId="0" xfId="0" applyFont="1" applyFill="1" applyAlignment="1">
      <alignment horizontal="center" vertical="center"/>
    </xf>
    <xf numFmtId="0" fontId="8" fillId="0" borderId="0" xfId="195" applyFont="1" applyAlignment="1" applyProtection="1">
      <alignment vertical="center"/>
    </xf>
    <xf numFmtId="0" fontId="12" fillId="0" borderId="0" xfId="165" applyFont="1" applyAlignment="1">
      <alignment horizontal="center" vertical="center" wrapText="1"/>
    </xf>
    <xf numFmtId="0" fontId="12" fillId="0" borderId="0" xfId="165" applyFont="1" applyAlignment="1">
      <alignment horizontal="center" vertical="center"/>
    </xf>
    <xf numFmtId="31" fontId="5" fillId="0" borderId="0" xfId="165" applyNumberFormat="1" applyFont="1" applyBorder="1" applyAlignment="1">
      <alignment horizontal="center" vertical="center"/>
    </xf>
    <xf numFmtId="0" fontId="5" fillId="0" borderId="0" xfId="165" applyFont="1" applyBorder="1" applyAlignment="1">
      <alignment horizontal="center" vertical="center"/>
    </xf>
    <xf numFmtId="0" fontId="20" fillId="0" borderId="0" xfId="0" applyFont="1" applyFill="1" applyAlignment="1">
      <alignment horizontal="center" vertical="center"/>
    </xf>
    <xf numFmtId="31" fontId="18" fillId="0" borderId="0" xfId="0" applyNumberFormat="1" applyFont="1" applyFill="1" applyAlignment="1">
      <alignment horizontal="center" vertical="center"/>
    </xf>
    <xf numFmtId="0" fontId="18" fillId="0" borderId="0" xfId="0" applyFont="1" applyFill="1" applyAlignment="1">
      <alignment horizontal="center" vertical="center"/>
    </xf>
    <xf numFmtId="0" fontId="5" fillId="0" borderId="21" xfId="165" applyFont="1" applyBorder="1" applyAlignment="1">
      <alignment horizontal="center" vertical="center"/>
    </xf>
    <xf numFmtId="0" fontId="5" fillId="0" borderId="24" xfId="165" applyFont="1" applyBorder="1" applyAlignment="1">
      <alignment horizontal="center" vertical="center"/>
    </xf>
    <xf numFmtId="0" fontId="5" fillId="0" borderId="4" xfId="165" applyFont="1" applyBorder="1" applyAlignment="1">
      <alignment horizontal="center" vertical="center"/>
    </xf>
    <xf numFmtId="0" fontId="5" fillId="0" borderId="14" xfId="165" applyFont="1" applyBorder="1" applyAlignment="1">
      <alignment horizontal="center" vertical="center"/>
    </xf>
    <xf numFmtId="0" fontId="59" fillId="0" borderId="0" xfId="0" applyFont="1" applyAlignment="1">
      <alignment horizontal="center" vertical="center"/>
    </xf>
    <xf numFmtId="0" fontId="18" fillId="0" borderId="0" xfId="0" applyFont="1" applyAlignment="1">
      <alignment horizontal="center" vertical="center"/>
    </xf>
    <xf numFmtId="0" fontId="59" fillId="0" borderId="0" xfId="0" applyFont="1" applyFill="1" applyAlignment="1">
      <alignment horizontal="center" vertical="center"/>
    </xf>
    <xf numFmtId="0" fontId="18" fillId="0" borderId="4" xfId="0" applyFont="1" applyFill="1" applyBorder="1" applyAlignment="1">
      <alignment horizontal="center" vertical="center"/>
    </xf>
    <xf numFmtId="0" fontId="18" fillId="0" borderId="4" xfId="0" applyFont="1" applyFill="1" applyBorder="1" applyAlignment="1">
      <alignment horizontal="center" vertical="center" wrapText="1"/>
    </xf>
    <xf numFmtId="0" fontId="18" fillId="0" borderId="15" xfId="165" applyFont="1" applyBorder="1" applyAlignment="1">
      <alignment horizontal="left" vertical="center"/>
    </xf>
    <xf numFmtId="0" fontId="18" fillId="0" borderId="20" xfId="165" applyFont="1" applyBorder="1" applyAlignment="1">
      <alignment horizontal="left" vertical="center"/>
    </xf>
    <xf numFmtId="0" fontId="11" fillId="0" borderId="4" xfId="165" applyFont="1" applyBorder="1" applyAlignment="1">
      <alignment horizontal="left" vertical="center"/>
    </xf>
    <xf numFmtId="0" fontId="11" fillId="0" borderId="15" xfId="165" applyFont="1" applyBorder="1" applyAlignment="1">
      <alignment horizontal="left" vertical="center"/>
    </xf>
    <xf numFmtId="0" fontId="11" fillId="0" borderId="20" xfId="165" applyFont="1" applyBorder="1" applyAlignment="1">
      <alignment horizontal="left" vertical="center"/>
    </xf>
    <xf numFmtId="0" fontId="18" fillId="0" borderId="0" xfId="165" applyFont="1" applyBorder="1" applyAlignment="1">
      <alignment horizontal="center" vertical="center"/>
    </xf>
    <xf numFmtId="0" fontId="11" fillId="0" borderId="4" xfId="165" applyFont="1" applyBorder="1" applyAlignment="1">
      <alignment horizontal="center" vertical="center"/>
    </xf>
    <xf numFmtId="0" fontId="11" fillId="0" borderId="21" xfId="165" applyFont="1" applyBorder="1" applyAlignment="1">
      <alignment horizontal="left" vertical="center"/>
    </xf>
    <xf numFmtId="0" fontId="8" fillId="0" borderId="21"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xf>
    <xf numFmtId="0" fontId="8" fillId="0" borderId="21" xfId="0" applyFont="1" applyBorder="1" applyAlignment="1">
      <alignment horizontal="center" vertical="center"/>
    </xf>
    <xf numFmtId="0" fontId="8" fillId="0" borderId="24" xfId="0" applyFont="1" applyBorder="1" applyAlignment="1">
      <alignment horizontal="center" vertical="center"/>
    </xf>
    <xf numFmtId="0" fontId="17" fillId="0" borderId="0" xfId="0" applyFont="1" applyAlignment="1">
      <alignment horizontal="center" vertical="center"/>
    </xf>
    <xf numFmtId="43" fontId="8" fillId="0" borderId="0" xfId="0" applyNumberFormat="1" applyFont="1" applyAlignment="1">
      <alignment horizontal="center" vertical="center"/>
    </xf>
    <xf numFmtId="0" fontId="22" fillId="0" borderId="0" xfId="0" applyFont="1" applyAlignment="1">
      <alignment horizontal="center" vertical="center"/>
    </xf>
    <xf numFmtId="0" fontId="5" fillId="0" borderId="0" xfId="0" applyFont="1" applyFill="1" applyAlignment="1">
      <alignment horizontal="left" vertical="center" wrapText="1"/>
    </xf>
    <xf numFmtId="0" fontId="5" fillId="0" borderId="0" xfId="0" applyFont="1" applyFill="1" applyAlignment="1">
      <alignment horizontal="center" vertical="center"/>
    </xf>
    <xf numFmtId="0" fontId="17" fillId="0" borderId="0" xfId="0" applyFont="1" applyFill="1" applyAlignment="1">
      <alignment horizontal="center" vertical="center"/>
    </xf>
    <xf numFmtId="0" fontId="8" fillId="0" borderId="0" xfId="0" applyFont="1" applyFill="1" applyBorder="1" applyAlignment="1">
      <alignment horizontal="left" vertical="center"/>
    </xf>
    <xf numFmtId="43" fontId="8" fillId="0" borderId="0" xfId="0" applyNumberFormat="1" applyFont="1" applyFill="1" applyBorder="1" applyAlignment="1">
      <alignment vertical="center"/>
    </xf>
    <xf numFmtId="49" fontId="5" fillId="0" borderId="0" xfId="0" applyNumberFormat="1" applyFont="1" applyFill="1" applyAlignment="1">
      <alignment vertical="center"/>
    </xf>
    <xf numFmtId="0" fontId="5" fillId="0" borderId="0" xfId="0" applyFont="1" applyFill="1" applyAlignment="1">
      <alignment vertical="center"/>
    </xf>
    <xf numFmtId="0" fontId="13" fillId="0" borderId="0" xfId="0" applyFont="1" applyFill="1" applyAlignment="1">
      <alignment horizontal="left" vertical="center"/>
    </xf>
    <xf numFmtId="0" fontId="5" fillId="0" borderId="14" xfId="0" applyFont="1" applyFill="1" applyBorder="1" applyAlignment="1">
      <alignment horizontal="left" vertical="center"/>
    </xf>
    <xf numFmtId="0" fontId="5" fillId="0" borderId="14" xfId="0" applyFont="1" applyFill="1" applyBorder="1" applyAlignment="1">
      <alignment horizontal="center" vertical="center"/>
    </xf>
    <xf numFmtId="0" fontId="5" fillId="0" borderId="0" xfId="0" applyFont="1" applyFill="1" applyAlignment="1">
      <alignment vertical="center" wrapText="1"/>
    </xf>
    <xf numFmtId="43" fontId="8" fillId="0" borderId="23" xfId="0" applyNumberFormat="1" applyFont="1" applyFill="1" applyBorder="1" applyAlignment="1">
      <alignment vertical="center"/>
    </xf>
    <xf numFmtId="177" fontId="8" fillId="0" borderId="0" xfId="0" applyNumberFormat="1" applyFont="1" applyFill="1" applyAlignment="1">
      <alignment horizontal="center" vertical="center"/>
    </xf>
    <xf numFmtId="0" fontId="5" fillId="0" borderId="0" xfId="0" applyFont="1" applyFill="1" applyAlignment="1">
      <alignment horizontal="left" vertical="center"/>
    </xf>
    <xf numFmtId="43" fontId="8" fillId="0" borderId="23" xfId="0" quotePrefix="1" applyNumberFormat="1" applyFont="1" applyFill="1" applyBorder="1" applyAlignment="1">
      <alignment vertical="center"/>
    </xf>
    <xf numFmtId="43" fontId="5" fillId="0" borderId="0" xfId="0" applyNumberFormat="1" applyFont="1" applyFill="1" applyBorder="1" applyAlignment="1">
      <alignment horizontal="left" vertical="center" wrapText="1"/>
    </xf>
    <xf numFmtId="43" fontId="8" fillId="0" borderId="14" xfId="0" applyNumberFormat="1" applyFont="1" applyFill="1" applyBorder="1" applyAlignment="1">
      <alignment vertical="center"/>
    </xf>
    <xf numFmtId="43" fontId="8" fillId="0" borderId="0" xfId="0" applyNumberFormat="1" applyFont="1" applyFill="1" applyBorder="1" applyAlignment="1">
      <alignment horizontal="center" vertical="center"/>
    </xf>
    <xf numFmtId="0" fontId="5" fillId="0" borderId="22" xfId="0" applyFont="1" applyFill="1" applyBorder="1" applyAlignment="1">
      <alignment horizontal="left" vertical="center"/>
    </xf>
    <xf numFmtId="43" fontId="8" fillId="0" borderId="0" xfId="0" applyNumberFormat="1" applyFont="1" applyFill="1" applyAlignment="1">
      <alignment vertical="center"/>
    </xf>
    <xf numFmtId="10" fontId="5" fillId="0" borderId="22" xfId="0" applyNumberFormat="1" applyFont="1" applyFill="1" applyBorder="1" applyAlignment="1">
      <alignment horizontal="center" vertical="center"/>
    </xf>
    <xf numFmtId="0" fontId="8" fillId="0" borderId="0" xfId="0" applyFont="1" applyFill="1" applyBorder="1" applyAlignment="1">
      <alignment horizontal="left" vertical="center" wrapText="1"/>
    </xf>
    <xf numFmtId="43" fontId="8" fillId="0" borderId="23" xfId="0" applyNumberFormat="1" applyFont="1" applyFill="1" applyBorder="1" applyAlignment="1">
      <alignment horizontal="center" vertical="center" wrapText="1"/>
    </xf>
    <xf numFmtId="10" fontId="8" fillId="0" borderId="0" xfId="0" applyNumberFormat="1" applyFont="1" applyFill="1" applyBorder="1" applyAlignment="1">
      <alignment horizontal="center" vertical="center"/>
    </xf>
    <xf numFmtId="0" fontId="5" fillId="0" borderId="14" xfId="0" applyFont="1" applyFill="1" applyBorder="1" applyAlignment="1">
      <alignment horizontal="left" vertical="center" wrapText="1"/>
    </xf>
    <xf numFmtId="10" fontId="8" fillId="0" borderId="23" xfId="0" applyNumberFormat="1" applyFont="1" applyFill="1" applyBorder="1" applyAlignment="1">
      <alignment horizontal="center" vertical="center"/>
    </xf>
    <xf numFmtId="49" fontId="5" fillId="0" borderId="0" xfId="0" applyNumberFormat="1" applyFont="1" applyFill="1" applyAlignment="1">
      <alignment horizontal="left" vertical="center"/>
    </xf>
    <xf numFmtId="0" fontId="5" fillId="0" borderId="0" xfId="0" applyFont="1" applyFill="1" applyBorder="1" applyAlignment="1">
      <alignment horizontal="left" vertical="center" wrapText="1"/>
    </xf>
    <xf numFmtId="0" fontId="13" fillId="0" borderId="0" xfId="0" applyFont="1" applyFill="1" applyAlignment="1">
      <alignment horizontal="left" vertical="center" wrapText="1"/>
    </xf>
    <xf numFmtId="0" fontId="8" fillId="0" borderId="0" xfId="0" applyFont="1" applyFill="1" applyAlignment="1">
      <alignment horizontal="left" vertical="center" wrapText="1"/>
    </xf>
    <xf numFmtId="43" fontId="8" fillId="0" borderId="0" xfId="0" applyNumberFormat="1" applyFont="1" applyFill="1" applyBorder="1" applyAlignment="1">
      <alignment horizontal="center" vertical="center" wrapText="1"/>
    </xf>
    <xf numFmtId="43" fontId="8" fillId="0" borderId="23" xfId="0" applyNumberFormat="1" applyFont="1" applyFill="1" applyBorder="1" applyAlignment="1">
      <alignment horizontal="center" vertical="center"/>
    </xf>
    <xf numFmtId="0" fontId="5" fillId="0" borderId="22" xfId="0" applyFont="1" applyFill="1" applyBorder="1" applyAlignment="1">
      <alignment horizontal="left" vertical="center" wrapText="1"/>
    </xf>
    <xf numFmtId="179" fontId="8" fillId="0" borderId="0" xfId="0" applyNumberFormat="1" applyFont="1" applyFill="1" applyAlignment="1">
      <alignment horizontal="center" vertical="center"/>
    </xf>
    <xf numFmtId="177" fontId="5" fillId="0" borderId="23" xfId="0" applyNumberFormat="1" applyFont="1" applyFill="1" applyBorder="1" applyAlignment="1">
      <alignment horizontal="center" vertical="center"/>
    </xf>
    <xf numFmtId="0" fontId="8" fillId="0" borderId="0" xfId="0" applyFont="1" applyFill="1" applyBorder="1" applyAlignment="1">
      <alignment horizontal="center" vertical="center"/>
    </xf>
    <xf numFmtId="43" fontId="5" fillId="0" borderId="0" xfId="0" applyNumberFormat="1" applyFont="1" applyFill="1" applyAlignment="1">
      <alignment horizontal="center" vertical="center"/>
    </xf>
    <xf numFmtId="0" fontId="8" fillId="0" borderId="23" xfId="0" applyFont="1" applyFill="1" applyBorder="1" applyAlignment="1">
      <alignment horizontal="center" vertical="center"/>
    </xf>
    <xf numFmtId="0" fontId="5" fillId="0" borderId="14" xfId="0" applyFont="1" applyFill="1" applyBorder="1" applyAlignment="1">
      <alignment horizontal="center" vertical="center" wrapText="1"/>
    </xf>
    <xf numFmtId="10" fontId="8" fillId="0" borderId="14" xfId="0" applyNumberFormat="1" applyFont="1" applyFill="1" applyBorder="1" applyAlignment="1">
      <alignment horizontal="center" vertical="center"/>
    </xf>
    <xf numFmtId="177" fontId="5" fillId="0" borderId="14" xfId="0" applyNumberFormat="1" applyFont="1" applyFill="1" applyBorder="1" applyAlignment="1">
      <alignment horizontal="center" vertical="center"/>
    </xf>
    <xf numFmtId="43" fontId="8" fillId="0" borderId="14" xfId="0" applyNumberFormat="1" applyFont="1" applyFill="1" applyBorder="1" applyAlignment="1">
      <alignment horizontal="center" vertical="center"/>
    </xf>
    <xf numFmtId="177" fontId="8" fillId="0" borderId="0" xfId="0" applyNumberFormat="1" applyFont="1" applyFill="1" applyBorder="1" applyAlignment="1">
      <alignment horizontal="left" vertical="center"/>
    </xf>
    <xf numFmtId="177" fontId="8" fillId="0" borderId="0" xfId="0" applyNumberFormat="1" applyFont="1" applyFill="1" applyAlignment="1">
      <alignment horizontal="left" vertical="center"/>
    </xf>
    <xf numFmtId="179" fontId="5" fillId="0" borderId="0" xfId="0" applyNumberFormat="1" applyFont="1" applyFill="1" applyAlignment="1">
      <alignment vertical="center"/>
    </xf>
    <xf numFmtId="0" fontId="5" fillId="0" borderId="0" xfId="0" applyFont="1" applyFill="1" applyBorder="1" applyAlignment="1">
      <alignment horizontal="center" vertical="center"/>
    </xf>
    <xf numFmtId="0" fontId="8" fillId="0" borderId="22" xfId="0" applyFont="1" applyFill="1" applyBorder="1" applyAlignment="1">
      <alignment horizontal="center" vertical="center"/>
    </xf>
    <xf numFmtId="43" fontId="8" fillId="0" borderId="23" xfId="0" applyNumberFormat="1" applyFont="1" applyFill="1" applyBorder="1" applyAlignment="1">
      <alignment vertical="center" wrapText="1"/>
    </xf>
    <xf numFmtId="43" fontId="8" fillId="0" borderId="0" xfId="0" applyNumberFormat="1" applyFont="1" applyFill="1" applyAlignment="1">
      <alignment vertical="center" wrapText="1"/>
    </xf>
    <xf numFmtId="43" fontId="8" fillId="0" borderId="0" xfId="0" applyNumberFormat="1" applyFont="1" applyFill="1" applyBorder="1" applyAlignment="1">
      <alignment horizontal="right" vertical="center"/>
    </xf>
    <xf numFmtId="43" fontId="8" fillId="0" borderId="23" xfId="0" applyNumberFormat="1" applyFont="1" applyFill="1" applyBorder="1" applyAlignment="1">
      <alignment horizontal="right" vertical="center"/>
    </xf>
    <xf numFmtId="0" fontId="5" fillId="0" borderId="0" xfId="0" applyFont="1" applyFill="1" applyBorder="1" applyAlignment="1">
      <alignment horizontal="center" vertical="center" wrapText="1"/>
    </xf>
    <xf numFmtId="0" fontId="5" fillId="0" borderId="3" xfId="0" applyFont="1" applyFill="1" applyBorder="1" applyAlignment="1">
      <alignment horizontal="center" vertical="center"/>
    </xf>
    <xf numFmtId="43" fontId="8" fillId="0" borderId="22" xfId="0" applyNumberFormat="1" applyFont="1" applyFill="1" applyBorder="1" applyAlignment="1">
      <alignment horizontal="center" vertical="center"/>
    </xf>
    <xf numFmtId="43" fontId="5" fillId="0" borderId="5" xfId="0" applyNumberFormat="1" applyFont="1" applyFill="1" applyBorder="1" applyAlignment="1">
      <alignment horizontal="center" vertical="center"/>
    </xf>
    <xf numFmtId="177" fontId="5" fillId="0" borderId="0" xfId="0" applyNumberFormat="1" applyFont="1" applyFill="1" applyAlignment="1">
      <alignment horizontal="center" vertical="center"/>
    </xf>
  </cellXfs>
  <cellStyles count="327">
    <cellStyle name="_Book1" xfId="1"/>
    <cellStyle name="_Book1_1" xfId="2"/>
    <cellStyle name="_ET_STYLE_NoName_00_" xfId="3"/>
    <cellStyle name="20% - 强调文字颜色 1 2" xfId="4"/>
    <cellStyle name="20% - 强调文字颜色 1 3" xfId="5"/>
    <cellStyle name="20% - 强调文字颜色 1 4" xfId="6"/>
    <cellStyle name="20% - 强调文字颜色 2 2" xfId="7"/>
    <cellStyle name="20% - 强调文字颜色 2 3" xfId="8"/>
    <cellStyle name="20% - 强调文字颜色 2 4" xfId="9"/>
    <cellStyle name="20% - 强调文字颜色 3 2" xfId="10"/>
    <cellStyle name="20% - 强调文字颜色 3 3" xfId="11"/>
    <cellStyle name="20% - 强调文字颜色 3 4" xfId="12"/>
    <cellStyle name="20% - 强调文字颜色 4 2" xfId="13"/>
    <cellStyle name="20% - 强调文字颜色 4 3" xfId="14"/>
    <cellStyle name="20% - 强调文字颜色 4 4" xfId="15"/>
    <cellStyle name="20% - 强调文字颜色 5 2" xfId="16"/>
    <cellStyle name="20% - 强调文字颜色 5 3" xfId="17"/>
    <cellStyle name="20% - 强调文字颜色 5 4" xfId="18"/>
    <cellStyle name="20% - 强调文字颜色 6 2" xfId="19"/>
    <cellStyle name="20% - 强调文字颜色 6 3" xfId="20"/>
    <cellStyle name="20% - 强调文字颜色 6 4" xfId="21"/>
    <cellStyle name="40% - 强调文字颜色 1 2" xfId="22"/>
    <cellStyle name="40% - 强调文字颜色 1 3" xfId="23"/>
    <cellStyle name="40% - 强调文字颜色 1 4" xfId="24"/>
    <cellStyle name="40% - 强调文字颜色 2 2" xfId="25"/>
    <cellStyle name="40% - 强调文字颜色 2 3" xfId="26"/>
    <cellStyle name="40% - 强调文字颜色 2 4" xfId="27"/>
    <cellStyle name="40% - 强调文字颜色 3 2" xfId="28"/>
    <cellStyle name="40% - 强调文字颜色 3 3" xfId="29"/>
    <cellStyle name="40% - 强调文字颜色 3 4" xfId="30"/>
    <cellStyle name="40% - 强调文字颜色 4 2" xfId="31"/>
    <cellStyle name="40% - 强调文字颜色 4 3" xfId="32"/>
    <cellStyle name="40% - 强调文字颜色 4 4" xfId="33"/>
    <cellStyle name="40% - 强调文字颜色 5 2" xfId="34"/>
    <cellStyle name="40% - 强调文字颜色 5 3" xfId="35"/>
    <cellStyle name="40% - 强调文字颜色 5 4" xfId="36"/>
    <cellStyle name="40% - 强调文字颜色 6 2" xfId="37"/>
    <cellStyle name="40% - 强调文字颜色 6 3" xfId="38"/>
    <cellStyle name="40% - 强调文字颜色 6 4" xfId="39"/>
    <cellStyle name="60% - 强调文字颜色 1 2" xfId="40"/>
    <cellStyle name="60% - 强调文字颜色 1 3" xfId="41"/>
    <cellStyle name="60% - 强调文字颜色 1 4" xfId="42"/>
    <cellStyle name="60% - 强调文字颜色 2 2" xfId="43"/>
    <cellStyle name="60% - 强调文字颜色 2 3" xfId="44"/>
    <cellStyle name="60% - 强调文字颜色 2 4" xfId="45"/>
    <cellStyle name="60% - 强调文字颜色 3 2" xfId="46"/>
    <cellStyle name="60% - 强调文字颜色 3 3" xfId="47"/>
    <cellStyle name="60% - 强调文字颜色 3 4" xfId="48"/>
    <cellStyle name="60% - 强调文字颜色 4 2" xfId="49"/>
    <cellStyle name="60% - 强调文字颜色 4 3" xfId="50"/>
    <cellStyle name="60% - 强调文字颜色 4 4" xfId="51"/>
    <cellStyle name="60% - 强调文字颜色 5 2" xfId="52"/>
    <cellStyle name="60% - 强调文字颜色 5 3" xfId="53"/>
    <cellStyle name="60% - 强调文字颜色 5 4" xfId="54"/>
    <cellStyle name="60% - 强调文字颜色 6 2" xfId="55"/>
    <cellStyle name="60% - 强调文字颜色 6 3" xfId="56"/>
    <cellStyle name="60% - 强调文字颜色 6 4" xfId="57"/>
    <cellStyle name="AeE­ [0]_INQUIRY ¿μ¾÷AßAø " xfId="58"/>
    <cellStyle name="AeE­_INQUIRY ¿μ¾÷AßAø " xfId="59"/>
    <cellStyle name="AÞ¸¶ [0]_INQUIRY ¿?¾÷AßAø " xfId="60"/>
    <cellStyle name="AÞ¸¶_INQUIRY ¿?¾÷AßAø " xfId="61"/>
    <cellStyle name="C?AØ_¿?¾÷CoE² " xfId="62"/>
    <cellStyle name="C￥AØ_¿μ¾÷CoE² " xfId="63"/>
    <cellStyle name="Calc Currency (0)" xfId="64"/>
    <cellStyle name="Calc Currency (2)" xfId="65"/>
    <cellStyle name="Calc Percent (0)" xfId="66"/>
    <cellStyle name="Calc Percent (1)" xfId="67"/>
    <cellStyle name="Calc Percent (2)" xfId="68"/>
    <cellStyle name="Calc Units (0)" xfId="69"/>
    <cellStyle name="Calc Units (1)" xfId="70"/>
    <cellStyle name="Calc Units (2)" xfId="71"/>
    <cellStyle name="Comma [0]_#6 Temps &amp; Contractors" xfId="72"/>
    <cellStyle name="Comma [00]" xfId="73"/>
    <cellStyle name="Comma_#6 Temps &amp; Contractors" xfId="74"/>
    <cellStyle name="Comma0" xfId="75"/>
    <cellStyle name="Currency [0]_#6 Temps &amp; Contractors" xfId="76"/>
    <cellStyle name="Currency [00]" xfId="77"/>
    <cellStyle name="Currency_#6 Temps &amp; Contractors" xfId="78"/>
    <cellStyle name="Currency0" xfId="79"/>
    <cellStyle name="Date" xfId="80"/>
    <cellStyle name="Date Short" xfId="81"/>
    <cellStyle name="DELTA" xfId="82"/>
    <cellStyle name="Enter Currency (0)" xfId="83"/>
    <cellStyle name="Enter Currency (2)" xfId="84"/>
    <cellStyle name="Enter Units (0)" xfId="85"/>
    <cellStyle name="Enter Units (1)" xfId="86"/>
    <cellStyle name="Enter Units (2)" xfId="87"/>
    <cellStyle name="Fixed" xfId="88"/>
    <cellStyle name="Followed Hyperlink_BARGE" xfId="89"/>
    <cellStyle name="Grey" xfId="90"/>
    <cellStyle name="Header1" xfId="91"/>
    <cellStyle name="Header2" xfId="92"/>
    <cellStyle name="Heading 1" xfId="93"/>
    <cellStyle name="Heading 2" xfId="94"/>
    <cellStyle name="Hyperlink_BARGE" xfId="95"/>
    <cellStyle name="Input [yellow]" xfId="96"/>
    <cellStyle name="Link Currency (0)" xfId="97"/>
    <cellStyle name="Link Currency (2)" xfId="98"/>
    <cellStyle name="Link Units (0)" xfId="99"/>
    <cellStyle name="Link Units (1)" xfId="100"/>
    <cellStyle name="Link Units (2)" xfId="101"/>
    <cellStyle name="Normal - Style1" xfId="102"/>
    <cellStyle name="Normal_# 41-Market &amp;Trends" xfId="103"/>
    <cellStyle name="Percent [0]" xfId="104"/>
    <cellStyle name="Percent [00]" xfId="105"/>
    <cellStyle name="Percent [2]" xfId="106"/>
    <cellStyle name="Percent_#6 Temps &amp; Contractors" xfId="107"/>
    <cellStyle name="PrePop Currency (0)" xfId="108"/>
    <cellStyle name="PrePop Currency (2)" xfId="109"/>
    <cellStyle name="PrePop Units (0)" xfId="110"/>
    <cellStyle name="PrePop Units (1)" xfId="111"/>
    <cellStyle name="PrePop Units (2)" xfId="112"/>
    <cellStyle name="Text Indent A" xfId="113"/>
    <cellStyle name="Text Indent B" xfId="114"/>
    <cellStyle name="Text Indent C" xfId="115"/>
    <cellStyle name="Total" xfId="116"/>
    <cellStyle name="标题 1 2" xfId="117"/>
    <cellStyle name="标题 1 3" xfId="118"/>
    <cellStyle name="标题 1 4" xfId="119"/>
    <cellStyle name="标题 2 2" xfId="120"/>
    <cellStyle name="标题 2 3" xfId="121"/>
    <cellStyle name="标题 2 4" xfId="122"/>
    <cellStyle name="标题 3 2" xfId="123"/>
    <cellStyle name="标题 3 3" xfId="124"/>
    <cellStyle name="标题 3 4" xfId="125"/>
    <cellStyle name="标题 4 2" xfId="126"/>
    <cellStyle name="标题 4 3" xfId="127"/>
    <cellStyle name="标题 4 4" xfId="128"/>
    <cellStyle name="标题 5" xfId="129"/>
    <cellStyle name="标题 6" xfId="130"/>
    <cellStyle name="标题 7" xfId="131"/>
    <cellStyle name="差 2" xfId="132"/>
    <cellStyle name="差 3" xfId="133"/>
    <cellStyle name="差 4" xfId="134"/>
    <cellStyle name="差_Book1" xfId="135"/>
    <cellStyle name="差_Book1 2" xfId="136"/>
    <cellStyle name="差_Book1 3" xfId="137"/>
    <cellStyle name="差_Book1 4" xfId="138"/>
    <cellStyle name="差_Sheet1" xfId="139"/>
    <cellStyle name="差_Sheet1 2" xfId="140"/>
    <cellStyle name="差_Sheet1 3" xfId="141"/>
    <cellStyle name="差_Sheet1 4" xfId="142"/>
    <cellStyle name="差_模版" xfId="143"/>
    <cellStyle name="差_模版 2" xfId="144"/>
    <cellStyle name="差_模版 3" xfId="145"/>
    <cellStyle name="差_模版 4" xfId="146"/>
    <cellStyle name="差_深圳优品特电子科技有限公司" xfId="147"/>
    <cellStyle name="差_深圳优品特电子科技有限公司 2" xfId="148"/>
    <cellStyle name="差_深圳优品特电子科技有限公司 3" xfId="149"/>
    <cellStyle name="差_深圳优品特电子科技有限公司 4" xfId="150"/>
    <cellStyle name="差_资产负债表2" xfId="151"/>
    <cellStyle name="差_资产负债表2 2" xfId="152"/>
    <cellStyle name="差_资产负债表2 3" xfId="153"/>
    <cellStyle name="差_资产负债表2 4" xfId="154"/>
    <cellStyle name="常规" xfId="0" builtinId="0"/>
    <cellStyle name="常规 10" xfId="155"/>
    <cellStyle name="常规 11" xfId="156"/>
    <cellStyle name="常规 12" xfId="157"/>
    <cellStyle name="常规 13" xfId="158"/>
    <cellStyle name="常规 14" xfId="159"/>
    <cellStyle name="常规 15" xfId="160"/>
    <cellStyle name="常规 16" xfId="161"/>
    <cellStyle name="常规 17" xfId="162"/>
    <cellStyle name="常规 18" xfId="163"/>
    <cellStyle name="常规 19" xfId="164"/>
    <cellStyle name="常规 2" xfId="165"/>
    <cellStyle name="常规 2 2" xfId="166"/>
    <cellStyle name="常规 2 3" xfId="167"/>
    <cellStyle name="常规 2 4" xfId="168"/>
    <cellStyle name="常规 2 5" xfId="169"/>
    <cellStyle name="常规 20" xfId="170"/>
    <cellStyle name="常规 21" xfId="171"/>
    <cellStyle name="常规 22" xfId="172"/>
    <cellStyle name="常规 23" xfId="173"/>
    <cellStyle name="常规 24" xfId="174"/>
    <cellStyle name="常规 25" xfId="175"/>
    <cellStyle name="常规 26" xfId="176"/>
    <cellStyle name="常规 27" xfId="177"/>
    <cellStyle name="常规 28" xfId="178"/>
    <cellStyle name="常规 29" xfId="179"/>
    <cellStyle name="常规 3" xfId="180"/>
    <cellStyle name="常规 30" xfId="181"/>
    <cellStyle name="常规 31" xfId="182"/>
    <cellStyle name="常规 32" xfId="183"/>
    <cellStyle name="常规 33" xfId="184"/>
    <cellStyle name="常规 34" xfId="185"/>
    <cellStyle name="常规 35" xfId="186"/>
    <cellStyle name="常规 36" xfId="187"/>
    <cellStyle name="常规 37" xfId="188"/>
    <cellStyle name="常规 4" xfId="189"/>
    <cellStyle name="常规 5" xfId="190"/>
    <cellStyle name="常规 6" xfId="191"/>
    <cellStyle name="常规 7" xfId="192"/>
    <cellStyle name="常规 8" xfId="193"/>
    <cellStyle name="常规 9" xfId="194"/>
    <cellStyle name="超链接" xfId="195" builtinId="8"/>
    <cellStyle name="好 2" xfId="202"/>
    <cellStyle name="好 3" xfId="203"/>
    <cellStyle name="好 4" xfId="204"/>
    <cellStyle name="好_Book1" xfId="205"/>
    <cellStyle name="好_Book1 2" xfId="206"/>
    <cellStyle name="好_Book1 3" xfId="207"/>
    <cellStyle name="好_Book1 4" xfId="208"/>
    <cellStyle name="好_Sheet1" xfId="209"/>
    <cellStyle name="好_Sheet1 2" xfId="210"/>
    <cellStyle name="好_Sheet1 3" xfId="211"/>
    <cellStyle name="好_Sheet1 4" xfId="212"/>
    <cellStyle name="好_模版" xfId="213"/>
    <cellStyle name="好_模版 2" xfId="214"/>
    <cellStyle name="好_模版 3" xfId="215"/>
    <cellStyle name="好_模版 4" xfId="216"/>
    <cellStyle name="好_深圳优品特电子科技有限公司" xfId="217"/>
    <cellStyle name="好_深圳优品特电子科技有限公司 2" xfId="218"/>
    <cellStyle name="好_深圳优品特电子科技有限公司 3" xfId="219"/>
    <cellStyle name="好_深圳优品特电子科技有限公司 4" xfId="220"/>
    <cellStyle name="好_资产负债表2" xfId="221"/>
    <cellStyle name="好_资产负债表2 2" xfId="222"/>
    <cellStyle name="好_资产负债表2 3" xfId="223"/>
    <cellStyle name="好_资产负债表2 4" xfId="224"/>
    <cellStyle name="汇总 2" xfId="225"/>
    <cellStyle name="汇总 3" xfId="226"/>
    <cellStyle name="汇总 4" xfId="227"/>
    <cellStyle name="货币 2" xfId="228"/>
    <cellStyle name="货币 3" xfId="229"/>
    <cellStyle name="货币 4" xfId="230"/>
    <cellStyle name="貨幣[0]_7300W" xfId="231"/>
    <cellStyle name="计算 2" xfId="232"/>
    <cellStyle name="计算 3" xfId="233"/>
    <cellStyle name="计算 4" xfId="234"/>
    <cellStyle name="检查单元格 2" xfId="235"/>
    <cellStyle name="检查单元格 3" xfId="236"/>
    <cellStyle name="检查单元格 4" xfId="237"/>
    <cellStyle name="解释性文本 2" xfId="238"/>
    <cellStyle name="解释性文本 3" xfId="239"/>
    <cellStyle name="解释性文本 4" xfId="240"/>
    <cellStyle name="警告文本 2" xfId="241"/>
    <cellStyle name="警告文本 3" xfId="242"/>
    <cellStyle name="警告文本 4" xfId="243"/>
    <cellStyle name="链接单元格 2" xfId="244"/>
    <cellStyle name="链接单元格 3" xfId="245"/>
    <cellStyle name="链接单元格 4" xfId="246"/>
    <cellStyle name="똿뗦먛귟 [0.00]_PRODUCT DETAIL Q1" xfId="196"/>
    <cellStyle name="똿뗦먛귟_PRODUCT DETAIL Q1" xfId="197"/>
    <cellStyle name="千位分隔" xfId="252" builtinId="3"/>
    <cellStyle name="千位分隔 10" xfId="253"/>
    <cellStyle name="千位分隔 11" xfId="254"/>
    <cellStyle name="千位分隔 12" xfId="255"/>
    <cellStyle name="千位分隔 13" xfId="256"/>
    <cellStyle name="千位分隔 14" xfId="257"/>
    <cellStyle name="千位分隔 15" xfId="258"/>
    <cellStyle name="千位分隔 16" xfId="259"/>
    <cellStyle name="千位分隔 17" xfId="260"/>
    <cellStyle name="千位分隔 18" xfId="261"/>
    <cellStyle name="千位分隔 19" xfId="262"/>
    <cellStyle name="千位分隔 2" xfId="263"/>
    <cellStyle name="千位分隔 20" xfId="264"/>
    <cellStyle name="千位分隔 21" xfId="265"/>
    <cellStyle name="千位分隔 22" xfId="266"/>
    <cellStyle name="千位分隔 23" xfId="267"/>
    <cellStyle name="千位分隔 24" xfId="268"/>
    <cellStyle name="千位分隔 25" xfId="269"/>
    <cellStyle name="千位分隔 26" xfId="270"/>
    <cellStyle name="千位分隔 27" xfId="271"/>
    <cellStyle name="千位分隔 28" xfId="272"/>
    <cellStyle name="千位分隔 29" xfId="273"/>
    <cellStyle name="千位分隔 3" xfId="274"/>
    <cellStyle name="千位分隔 30" xfId="275"/>
    <cellStyle name="千位分隔 31" xfId="276"/>
    <cellStyle name="千位分隔 32" xfId="277"/>
    <cellStyle name="千位分隔 33" xfId="278"/>
    <cellStyle name="千位分隔 34" xfId="279"/>
    <cellStyle name="千位分隔 35" xfId="280"/>
    <cellStyle name="千位分隔 36" xfId="281"/>
    <cellStyle name="千位分隔 37" xfId="282"/>
    <cellStyle name="千位分隔 4" xfId="283"/>
    <cellStyle name="千位分隔 5" xfId="284"/>
    <cellStyle name="千位分隔 6" xfId="285"/>
    <cellStyle name="千位分隔 7" xfId="286"/>
    <cellStyle name="千位分隔 8" xfId="287"/>
    <cellStyle name="千位分隔 9" xfId="288"/>
    <cellStyle name="千位分隔[0] 10" xfId="289"/>
    <cellStyle name="千位分隔[0] 2" xfId="290"/>
    <cellStyle name="千位分隔[0] 3" xfId="291"/>
    <cellStyle name="千位分隔[0] 4" xfId="292"/>
    <cellStyle name="千位分隔[0] 5" xfId="293"/>
    <cellStyle name="千位分隔[0] 6" xfId="294"/>
    <cellStyle name="千位分隔[0] 7" xfId="295"/>
    <cellStyle name="千位分隔[0] 8" xfId="296"/>
    <cellStyle name="千位分隔[0] 9" xfId="297"/>
    <cellStyle name="强调文字颜色 1 2" xfId="298"/>
    <cellStyle name="强调文字颜色 1 3" xfId="299"/>
    <cellStyle name="强调文字颜色 1 4" xfId="300"/>
    <cellStyle name="强调文字颜色 2 2" xfId="301"/>
    <cellStyle name="强调文字颜色 2 3" xfId="302"/>
    <cellStyle name="强调文字颜色 2 4" xfId="303"/>
    <cellStyle name="强调文字颜色 3 2" xfId="304"/>
    <cellStyle name="强调文字颜色 3 3" xfId="305"/>
    <cellStyle name="强调文字颜色 3 4" xfId="306"/>
    <cellStyle name="强调文字颜色 4 2" xfId="307"/>
    <cellStyle name="强调文字颜色 4 3" xfId="308"/>
    <cellStyle name="强调文字颜色 4 4" xfId="309"/>
    <cellStyle name="强调文字颜色 5 2" xfId="310"/>
    <cellStyle name="强调文字颜色 5 3" xfId="311"/>
    <cellStyle name="强调文字颜色 5 4" xfId="312"/>
    <cellStyle name="强调文字颜色 6 2" xfId="313"/>
    <cellStyle name="强调文字颜色 6 3" xfId="314"/>
    <cellStyle name="强调文字颜色 6 4" xfId="315"/>
    <cellStyle name="适中 2" xfId="316"/>
    <cellStyle name="适中 3" xfId="317"/>
    <cellStyle name="适中 4" xfId="318"/>
    <cellStyle name="输出 2" xfId="319"/>
    <cellStyle name="输出 3" xfId="320"/>
    <cellStyle name="输出 4" xfId="321"/>
    <cellStyle name="输入 2" xfId="322"/>
    <cellStyle name="输入 3" xfId="323"/>
    <cellStyle name="输入 4" xfId="324"/>
    <cellStyle name="样式 1" xfId="325"/>
    <cellStyle name="一般_10009084" xfId="326"/>
    <cellStyle name="믅됞 [0.00]_PRODUCT DETAIL Q1" xfId="198"/>
    <cellStyle name="믅됞_PRODUCT DETAIL Q1" xfId="199"/>
    <cellStyle name="백분율_HOBONG" xfId="200"/>
    <cellStyle name="뷭?_BOOKSHIP" xfId="201"/>
    <cellStyle name="콤마 [0]_1202" xfId="247"/>
    <cellStyle name="콤마_1202" xfId="248"/>
    <cellStyle name="통화 [0]_1202" xfId="249"/>
    <cellStyle name="통화_1202" xfId="250"/>
    <cellStyle name="표준_(정보부문)월별인원계획"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66675</xdr:colOff>
      <xdr:row>0</xdr:row>
      <xdr:rowOff>123825</xdr:rowOff>
    </xdr:from>
    <xdr:to>
      <xdr:col>6</xdr:col>
      <xdr:colOff>609600</xdr:colOff>
      <xdr:row>5</xdr:row>
      <xdr:rowOff>180975</xdr:rowOff>
    </xdr:to>
    <xdr:pic>
      <xdr:nvPicPr>
        <xdr:cNvPr id="2049" name="Picture 21" descr="E@R`8CFZQWE3U%{B6@BKMGX"/>
        <xdr:cNvPicPr>
          <a:picLocks noChangeAspect="1" noChangeArrowheads="1"/>
        </xdr:cNvPicPr>
      </xdr:nvPicPr>
      <xdr:blipFill>
        <a:blip xmlns:r="http://schemas.openxmlformats.org/officeDocument/2006/relationships" r:embed="rId1" cstate="print"/>
        <a:srcRect/>
        <a:stretch>
          <a:fillRect/>
        </a:stretch>
      </xdr:blipFill>
      <xdr:spPr bwMode="auto">
        <a:xfrm>
          <a:off x="5067300" y="123825"/>
          <a:ext cx="1304925" cy="10953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0</xdr:row>
      <xdr:rowOff>133350</xdr:rowOff>
    </xdr:from>
    <xdr:to>
      <xdr:col>3</xdr:col>
      <xdr:colOff>666750</xdr:colOff>
      <xdr:row>5</xdr:row>
      <xdr:rowOff>180975</xdr:rowOff>
    </xdr:to>
    <xdr:pic>
      <xdr:nvPicPr>
        <xdr:cNvPr id="1025" name="Picture 21" descr="E@R`8CFZQWE3U%{B6@BKMGX"/>
        <xdr:cNvPicPr>
          <a:picLocks noChangeAspect="1" noChangeArrowheads="1"/>
        </xdr:cNvPicPr>
      </xdr:nvPicPr>
      <xdr:blipFill>
        <a:blip xmlns:r="http://schemas.openxmlformats.org/officeDocument/2006/relationships" r:embed="rId1" cstate="print"/>
        <a:srcRect/>
        <a:stretch>
          <a:fillRect/>
        </a:stretch>
      </xdr:blipFill>
      <xdr:spPr bwMode="auto">
        <a:xfrm>
          <a:off x="5057775" y="133350"/>
          <a:ext cx="1371600" cy="11620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457;&#35745;&#36164;&#26009;/&#36153;&#29992;&#20998;&#25674;&#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1345;&#29255;&#21015;&#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5152;&#26377;&#26411;&#32423;&#31185;&#30446;-&#31185;&#30446;&#19977;&#26639;&#361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ow r="16">
          <cell r="B16">
            <v>998318.14402728062</v>
          </cell>
        </row>
        <row r="17">
          <cell r="B17">
            <v>53546.101599258654</v>
          </cell>
        </row>
        <row r="18">
          <cell r="B18">
            <v>19842.834373460784</v>
          </cell>
        </row>
      </sheetData>
      <sheetData sheetId="1"/>
      <sheetData sheetId="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卡片列表"/>
    </sheetNames>
    <sheetDataSet>
      <sheetData sheetId="0">
        <row r="67">
          <cell r="N67">
            <v>1460471.98</v>
          </cell>
        </row>
        <row r="70">
          <cell r="I70">
            <v>1095658</v>
          </cell>
          <cell r="N70">
            <v>607233.38000000012</v>
          </cell>
        </row>
        <row r="72">
          <cell r="N72">
            <v>121503.58</v>
          </cell>
        </row>
        <row r="77">
          <cell r="I77">
            <v>69421</v>
          </cell>
          <cell r="N77">
            <v>45981.38</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ow r="854">
          <cell r="E854">
            <v>123338</v>
          </cell>
        </row>
        <row r="880">
          <cell r="E880">
            <v>210420</v>
          </cell>
        </row>
        <row r="979">
          <cell r="F979">
            <v>8982.52</v>
          </cell>
        </row>
        <row r="1118">
          <cell r="E1118">
            <v>62405.62</v>
          </cell>
          <cell r="F1118">
            <v>58168.37</v>
          </cell>
        </row>
      </sheetData>
      <sheetData sheetId="1"/>
      <sheetData sheetId="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zzhenxingCPA.com%20%20%20%20E-mail:china@szzhenxingcpa.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szzhenxingCPA.com%20%20E-mail:china@szzhenxingcpa.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G37"/>
  <sheetViews>
    <sheetView workbookViewId="0">
      <selection activeCell="B42" sqref="B42"/>
    </sheetView>
  </sheetViews>
  <sheetFormatPr defaultRowHeight="18"/>
  <cols>
    <col min="1" max="1" width="16.75" style="1" customWidth="1"/>
    <col min="2" max="2" width="17.5" style="1" customWidth="1"/>
    <col min="3" max="3" width="15.625" style="1" customWidth="1"/>
    <col min="4" max="4" width="2" style="1" customWidth="1"/>
    <col min="5" max="5" width="13.75" style="1" customWidth="1"/>
    <col min="6" max="6" width="10" style="1" customWidth="1"/>
    <col min="7" max="7" width="8.875" style="1" customWidth="1"/>
    <col min="8" max="8" width="1.25" style="1" customWidth="1"/>
    <col min="9" max="16384" width="9" style="1"/>
  </cols>
  <sheetData>
    <row r="1" spans="1:7" ht="22.5">
      <c r="A1" s="173" t="s">
        <v>0</v>
      </c>
      <c r="B1" s="173"/>
      <c r="C1" s="173"/>
      <c r="D1" s="173"/>
      <c r="E1" s="173"/>
    </row>
    <row r="2" spans="1:7">
      <c r="A2" s="174" t="s">
        <v>1</v>
      </c>
      <c r="B2" s="174"/>
      <c r="C2" s="174"/>
      <c r="D2" s="174"/>
      <c r="E2" s="174"/>
    </row>
    <row r="3" spans="1:7" ht="15.75" customHeight="1">
      <c r="A3" s="175" t="s">
        <v>76</v>
      </c>
      <c r="B3" s="175"/>
      <c r="C3" s="175"/>
      <c r="D3" s="175"/>
      <c r="E3" s="175"/>
    </row>
    <row r="4" spans="1:7" ht="15.75" customHeight="1">
      <c r="A4" s="176" t="s">
        <v>77</v>
      </c>
      <c r="B4" s="176"/>
      <c r="C4" s="176"/>
      <c r="D4" s="176"/>
      <c r="E4" s="176"/>
    </row>
    <row r="5" spans="1:7" ht="15.75" customHeight="1">
      <c r="A5" s="176" t="s">
        <v>2</v>
      </c>
      <c r="B5" s="176"/>
      <c r="C5" s="176"/>
      <c r="D5" s="176"/>
      <c r="E5" s="176"/>
    </row>
    <row r="6" spans="1:7" ht="15.75" customHeight="1">
      <c r="A6" s="176" t="s">
        <v>3</v>
      </c>
      <c r="B6" s="176"/>
      <c r="C6" s="176"/>
      <c r="D6" s="176"/>
      <c r="E6" s="176"/>
    </row>
    <row r="7" spans="1:7" ht="15.75" customHeight="1">
      <c r="A7" s="178" t="s">
        <v>4</v>
      </c>
      <c r="B7" s="178"/>
      <c r="C7" s="178"/>
      <c r="D7" s="178"/>
      <c r="E7" s="178"/>
      <c r="F7" s="178"/>
      <c r="G7" s="178"/>
    </row>
    <row r="13" spans="1:7" ht="27" customHeight="1">
      <c r="A13" s="177" t="s">
        <v>5</v>
      </c>
      <c r="B13" s="177"/>
      <c r="C13" s="177"/>
      <c r="D13" s="177"/>
      <c r="E13" s="177"/>
      <c r="F13" s="177"/>
      <c r="G13" s="177"/>
    </row>
    <row r="14" spans="1:7" ht="27" customHeight="1">
      <c r="A14" s="177" t="s">
        <v>450</v>
      </c>
      <c r="B14" s="177"/>
      <c r="C14" s="177"/>
      <c r="D14" s="177"/>
      <c r="E14" s="177"/>
      <c r="F14" s="177"/>
      <c r="G14" s="177"/>
    </row>
    <row r="15" spans="1:7" ht="27" customHeight="1">
      <c r="A15" s="177" t="s">
        <v>474</v>
      </c>
      <c r="B15" s="177"/>
      <c r="C15" s="177"/>
      <c r="D15" s="177"/>
      <c r="E15" s="177"/>
      <c r="F15" s="177"/>
      <c r="G15" s="177"/>
    </row>
    <row r="16" spans="1:7" ht="27" customHeight="1">
      <c r="A16" s="177" t="s">
        <v>6</v>
      </c>
      <c r="B16" s="177"/>
      <c r="C16" s="177"/>
      <c r="D16" s="177"/>
      <c r="E16" s="177"/>
      <c r="F16" s="177"/>
      <c r="G16" s="177"/>
    </row>
    <row r="17" spans="1:7">
      <c r="A17" s="180"/>
      <c r="B17" s="180"/>
      <c r="C17" s="180"/>
      <c r="D17" s="180"/>
      <c r="E17" s="180"/>
      <c r="F17" s="180"/>
      <c r="G17" s="180"/>
    </row>
    <row r="18" spans="1:7">
      <c r="A18" s="180"/>
      <c r="B18" s="180"/>
      <c r="C18" s="180"/>
      <c r="D18" s="180"/>
      <c r="E18" s="180"/>
      <c r="F18" s="180"/>
      <c r="G18" s="180"/>
    </row>
    <row r="19" spans="1:7" ht="18.75" customHeight="1">
      <c r="A19" s="2"/>
      <c r="B19" s="181" t="s">
        <v>7</v>
      </c>
      <c r="C19" s="181"/>
      <c r="D19" s="3"/>
      <c r="E19" s="4"/>
      <c r="F19" s="5" t="s">
        <v>8</v>
      </c>
    </row>
    <row r="20" spans="1:7" ht="18.75" customHeight="1"/>
    <row r="21" spans="1:7" ht="18.75" customHeight="1">
      <c r="B21" s="6" t="s">
        <v>423</v>
      </c>
      <c r="F21" s="7">
        <v>1</v>
      </c>
    </row>
    <row r="22" spans="1:7" ht="18.75" customHeight="1"/>
    <row r="23" spans="1:7" ht="18.75" customHeight="1">
      <c r="B23" s="6" t="s">
        <v>424</v>
      </c>
    </row>
    <row r="24" spans="1:7" ht="18.75" customHeight="1">
      <c r="B24" s="179" t="s">
        <v>10</v>
      </c>
      <c r="C24" s="179"/>
      <c r="F24" s="8" t="s">
        <v>9</v>
      </c>
    </row>
    <row r="25" spans="1:7" ht="18.75" customHeight="1">
      <c r="B25" s="179" t="s">
        <v>11</v>
      </c>
      <c r="C25" s="179"/>
      <c r="F25" s="8" t="s">
        <v>425</v>
      </c>
    </row>
    <row r="26" spans="1:7" ht="18.75" customHeight="1">
      <c r="B26" s="3" t="s">
        <v>426</v>
      </c>
      <c r="C26" s="3"/>
      <c r="F26" s="8" t="s">
        <v>427</v>
      </c>
    </row>
    <row r="27" spans="1:7" ht="18.75" customHeight="1">
      <c r="B27" s="3" t="s">
        <v>428</v>
      </c>
      <c r="C27" s="3"/>
      <c r="F27" s="8" t="s">
        <v>429</v>
      </c>
    </row>
    <row r="28" spans="1:7" ht="18.75" customHeight="1">
      <c r="B28" s="3" t="s">
        <v>430</v>
      </c>
      <c r="C28" s="3"/>
      <c r="F28" s="8" t="s">
        <v>431</v>
      </c>
    </row>
    <row r="29" spans="1:7" ht="18.75" customHeight="1">
      <c r="A29" s="1" t="s">
        <v>78</v>
      </c>
      <c r="B29" s="179" t="s">
        <v>432</v>
      </c>
      <c r="C29" s="179"/>
      <c r="F29" s="8" t="s">
        <v>433</v>
      </c>
    </row>
    <row r="30" spans="1:7" ht="18.75" customHeight="1">
      <c r="B30" s="3" t="s">
        <v>434</v>
      </c>
      <c r="C30" s="3"/>
      <c r="F30" s="8" t="s">
        <v>435</v>
      </c>
    </row>
    <row r="31" spans="1:7" ht="18.75" customHeight="1">
      <c r="B31" s="3" t="s">
        <v>436</v>
      </c>
      <c r="C31" s="3"/>
      <c r="F31" s="8" t="s">
        <v>437</v>
      </c>
    </row>
    <row r="32" spans="1:7" ht="18.75" customHeight="1">
      <c r="B32" s="3"/>
      <c r="C32" s="3"/>
      <c r="F32" s="8"/>
    </row>
    <row r="33" spans="2:6" ht="18.75" customHeight="1">
      <c r="B33" s="80" t="s">
        <v>438</v>
      </c>
      <c r="C33" s="3"/>
      <c r="F33" s="172" t="s">
        <v>439</v>
      </c>
    </row>
    <row r="34" spans="2:6" ht="18.75" customHeight="1">
      <c r="B34" s="11"/>
      <c r="C34" s="3"/>
      <c r="F34" s="172"/>
    </row>
    <row r="35" spans="2:6" ht="18.75" customHeight="1">
      <c r="B35" s="81" t="s">
        <v>440</v>
      </c>
      <c r="C35" s="3"/>
      <c r="F35" s="172" t="s">
        <v>473</v>
      </c>
    </row>
    <row r="36" spans="2:6" ht="18.75" customHeight="1"/>
    <row r="37" spans="2:6" ht="18.75" customHeight="1">
      <c r="B37" s="6" t="s">
        <v>609</v>
      </c>
    </row>
  </sheetData>
  <mergeCells count="17">
    <mergeCell ref="A16:G16"/>
    <mergeCell ref="B29:C29"/>
    <mergeCell ref="A5:E5"/>
    <mergeCell ref="B25:C25"/>
    <mergeCell ref="A17:G17"/>
    <mergeCell ref="A18:G18"/>
    <mergeCell ref="B19:C19"/>
    <mergeCell ref="B24:C24"/>
    <mergeCell ref="A1:E1"/>
    <mergeCell ref="A2:E2"/>
    <mergeCell ref="A3:E3"/>
    <mergeCell ref="A4:E4"/>
    <mergeCell ref="A15:G15"/>
    <mergeCell ref="A6:E6"/>
    <mergeCell ref="A7:G7"/>
    <mergeCell ref="A13:G13"/>
    <mergeCell ref="A14:G14"/>
  </mergeCells>
  <phoneticPr fontId="1" type="noConversion"/>
  <hyperlinks>
    <hyperlink ref="A3" r:id="rId1" display="http://www.szzhenxingCPA.com    E-mail:china@szzhenxingcpa.com"/>
  </hyperlinks>
  <pageMargins left="0.7" right="0.7" top="0.75" bottom="0.75" header="0.3" footer="0.3"/>
  <pageSetup paperSize="9" orientation="portrait" horizontalDpi="200" verticalDpi="200" r:id="rId2"/>
  <drawing r:id="rId3"/>
</worksheet>
</file>

<file path=xl/worksheets/sheet2.xml><?xml version="1.0" encoding="utf-8"?>
<worksheet xmlns="http://schemas.openxmlformats.org/spreadsheetml/2006/main" xmlns:r="http://schemas.openxmlformats.org/officeDocument/2006/relationships">
  <dimension ref="A1:H26"/>
  <sheetViews>
    <sheetView topLeftCell="A4" workbookViewId="0">
      <selection activeCell="A9" sqref="A9"/>
    </sheetView>
  </sheetViews>
  <sheetFormatPr defaultRowHeight="18"/>
  <cols>
    <col min="1" max="1" width="33.375" style="1" customWidth="1"/>
    <col min="2" max="2" width="32.25" style="1" customWidth="1"/>
    <col min="3" max="3" width="10" style="1" customWidth="1"/>
    <col min="4" max="4" width="9.625" style="1" customWidth="1"/>
    <col min="5" max="5" width="1" style="1" customWidth="1"/>
    <col min="6" max="16384" width="9" style="1"/>
  </cols>
  <sheetData>
    <row r="1" spans="1:8" ht="24.75" customHeight="1">
      <c r="A1" s="173" t="s">
        <v>12</v>
      </c>
      <c r="B1" s="173"/>
    </row>
    <row r="2" spans="1:8" ht="17.25" customHeight="1">
      <c r="A2" s="174" t="s">
        <v>13</v>
      </c>
      <c r="B2" s="174"/>
    </row>
    <row r="3" spans="1:8">
      <c r="A3" s="187" t="s">
        <v>76</v>
      </c>
      <c r="B3" s="187"/>
    </row>
    <row r="4" spans="1:8" ht="17.25" customHeight="1">
      <c r="A4" s="176" t="s">
        <v>77</v>
      </c>
      <c r="B4" s="176"/>
    </row>
    <row r="5" spans="1:8">
      <c r="A5" s="176" t="s">
        <v>14</v>
      </c>
      <c r="B5" s="176"/>
    </row>
    <row r="6" spans="1:8" ht="16.5" customHeight="1">
      <c r="A6" s="176" t="s">
        <v>15</v>
      </c>
      <c r="B6" s="176"/>
    </row>
    <row r="7" spans="1:8" ht="16.5" customHeight="1">
      <c r="A7" s="178" t="s">
        <v>16</v>
      </c>
      <c r="B7" s="178"/>
      <c r="C7" s="178"/>
      <c r="D7" s="178"/>
    </row>
    <row r="8" spans="1:8" ht="27.75" customHeight="1">
      <c r="A8" s="185" t="s">
        <v>17</v>
      </c>
      <c r="B8" s="185"/>
      <c r="C8" s="185"/>
      <c r="D8" s="185"/>
    </row>
    <row r="9" spans="1:8" ht="18" customHeight="1">
      <c r="B9" s="186" t="s">
        <v>608</v>
      </c>
      <c r="C9" s="186"/>
      <c r="D9" s="186"/>
    </row>
    <row r="10" spans="1:8" ht="21">
      <c r="A10" s="182" t="s">
        <v>451</v>
      </c>
      <c r="B10" s="182"/>
      <c r="C10" s="182"/>
      <c r="D10" s="182"/>
      <c r="H10" s="9"/>
    </row>
    <row r="11" spans="1:8" ht="70.5" customHeight="1">
      <c r="A11" s="183" t="s">
        <v>475</v>
      </c>
      <c r="B11" s="183"/>
      <c r="C11" s="183"/>
      <c r="D11" s="183"/>
    </row>
    <row r="12" spans="1:8" ht="19.5" customHeight="1">
      <c r="A12" s="184" t="s">
        <v>18</v>
      </c>
      <c r="B12" s="184"/>
      <c r="C12" s="184"/>
      <c r="D12" s="184"/>
    </row>
    <row r="13" spans="1:8" ht="75" customHeight="1">
      <c r="A13" s="183" t="s">
        <v>396</v>
      </c>
      <c r="B13" s="183"/>
      <c r="C13" s="183"/>
      <c r="D13" s="183"/>
    </row>
    <row r="14" spans="1:8" ht="18" customHeight="1">
      <c r="A14" s="184" t="s">
        <v>19</v>
      </c>
      <c r="B14" s="184"/>
      <c r="C14" s="184"/>
      <c r="D14" s="184"/>
    </row>
    <row r="15" spans="1:8" ht="54.75" customHeight="1">
      <c r="A15" s="183" t="s">
        <v>397</v>
      </c>
      <c r="B15" s="183"/>
      <c r="C15" s="183"/>
      <c r="D15" s="183"/>
    </row>
    <row r="16" spans="1:8" ht="104.25" customHeight="1">
      <c r="A16" s="183" t="s">
        <v>398</v>
      </c>
      <c r="B16" s="183"/>
      <c r="C16" s="183"/>
      <c r="D16" s="183"/>
    </row>
    <row r="17" spans="1:4" ht="18.75" customHeight="1">
      <c r="A17" s="183" t="s">
        <v>399</v>
      </c>
      <c r="B17" s="183"/>
      <c r="C17" s="183"/>
      <c r="D17" s="183"/>
    </row>
    <row r="18" spans="1:4" ht="17.25" customHeight="1">
      <c r="A18" s="184" t="s">
        <v>20</v>
      </c>
      <c r="B18" s="184"/>
      <c r="C18" s="184"/>
      <c r="D18" s="184"/>
    </row>
    <row r="19" spans="1:4" ht="56.25" customHeight="1">
      <c r="A19" s="183" t="s">
        <v>476</v>
      </c>
      <c r="B19" s="183"/>
      <c r="C19" s="183"/>
      <c r="D19" s="183"/>
    </row>
    <row r="20" spans="1:4">
      <c r="A20" s="10"/>
      <c r="B20" s="10"/>
      <c r="C20" s="10"/>
      <c r="D20" s="10"/>
    </row>
    <row r="21" spans="1:4">
      <c r="A21" s="2" t="s">
        <v>21</v>
      </c>
      <c r="B21" s="2" t="s">
        <v>22</v>
      </c>
      <c r="C21" s="11"/>
      <c r="D21" s="11"/>
    </row>
    <row r="22" spans="1:4">
      <c r="A22" s="2"/>
      <c r="B22" s="2"/>
      <c r="C22" s="11"/>
      <c r="D22" s="11"/>
    </row>
    <row r="24" spans="1:4">
      <c r="A24" s="7" t="s">
        <v>67</v>
      </c>
      <c r="B24" s="2" t="s">
        <v>22</v>
      </c>
    </row>
    <row r="25" spans="1:4">
      <c r="A25" s="7" t="s">
        <v>66</v>
      </c>
    </row>
    <row r="26" spans="1:4">
      <c r="B26" s="180" t="s">
        <v>478</v>
      </c>
      <c r="C26" s="180"/>
    </row>
  </sheetData>
  <mergeCells count="20">
    <mergeCell ref="B26:C26"/>
    <mergeCell ref="A13:D13"/>
    <mergeCell ref="A14:D14"/>
    <mergeCell ref="A15:D15"/>
    <mergeCell ref="A16:D16"/>
    <mergeCell ref="A17:D17"/>
    <mergeCell ref="A18:D18"/>
    <mergeCell ref="A19:D19"/>
    <mergeCell ref="A1:B1"/>
    <mergeCell ref="A2:B2"/>
    <mergeCell ref="A3:B3"/>
    <mergeCell ref="A4:B4"/>
    <mergeCell ref="A5:B5"/>
    <mergeCell ref="A6:B6"/>
    <mergeCell ref="A7:D7"/>
    <mergeCell ref="A10:D10"/>
    <mergeCell ref="A11:D11"/>
    <mergeCell ref="A12:D12"/>
    <mergeCell ref="A8:D8"/>
    <mergeCell ref="B9:D9"/>
  </mergeCells>
  <phoneticPr fontId="1" type="noConversion"/>
  <hyperlinks>
    <hyperlink ref="A3" r:id="rId1" display="http://www.szzhenxingCPA.com  E-mail:china@szzhenxingcpa.com"/>
  </hyperlinks>
  <pageMargins left="0.9055118110236221" right="0.70866141732283472" top="0.61" bottom="0.47244094488188981" header="0.31496062992125984" footer="0.19685039370078741"/>
  <pageSetup paperSize="9" orientation="portrait" r:id="rId2"/>
  <headerFooter>
    <oddFooter>&amp;C1</oddFooter>
  </headerFooter>
  <drawing r:id="rId3"/>
</worksheet>
</file>

<file path=xl/worksheets/sheet3.xml><?xml version="1.0" encoding="utf-8"?>
<worksheet xmlns="http://schemas.openxmlformats.org/spreadsheetml/2006/main" xmlns:r="http://schemas.openxmlformats.org/officeDocument/2006/relationships">
  <dimension ref="A1:E48"/>
  <sheetViews>
    <sheetView topLeftCell="A28" workbookViewId="0">
      <selection activeCell="C54" sqref="C54"/>
    </sheetView>
  </sheetViews>
  <sheetFormatPr defaultColWidth="15.25" defaultRowHeight="15.75" customHeight="1"/>
  <cols>
    <col min="1" max="1" width="34.375" style="12" customWidth="1"/>
    <col min="2" max="2" width="7.5" style="12" customWidth="1"/>
    <col min="3" max="4" width="21.625" style="12" customWidth="1"/>
    <col min="5" max="5" width="6.375" style="12" customWidth="1"/>
    <col min="6" max="247" width="9" style="12" customWidth="1"/>
    <col min="248" max="248" width="21.875" style="12" customWidth="1"/>
    <col min="249" max="249" width="4.25" style="12" customWidth="1"/>
    <col min="250" max="250" width="15.125" style="12" customWidth="1"/>
    <col min="251" max="16384" width="15.25" style="12"/>
  </cols>
  <sheetData>
    <row r="1" spans="1:4" ht="30.75" customHeight="1">
      <c r="A1" s="188" t="s">
        <v>32</v>
      </c>
      <c r="B1" s="189"/>
      <c r="C1" s="189"/>
      <c r="D1" s="189"/>
    </row>
    <row r="2" spans="1:4" ht="15.75" customHeight="1">
      <c r="A2" s="190">
        <v>42735</v>
      </c>
      <c r="B2" s="191"/>
      <c r="C2" s="191"/>
      <c r="D2" s="191"/>
    </row>
    <row r="3" spans="1:4" ht="21" customHeight="1">
      <c r="A3" s="15" t="s">
        <v>452</v>
      </c>
      <c r="B3" s="15"/>
      <c r="C3" s="15"/>
      <c r="D3" s="28" t="s">
        <v>31</v>
      </c>
    </row>
    <row r="4" spans="1:4" ht="15.75" customHeight="1">
      <c r="A4" s="33" t="s">
        <v>24</v>
      </c>
      <c r="B4" s="33" t="s">
        <v>400</v>
      </c>
      <c r="C4" s="33" t="s">
        <v>26</v>
      </c>
      <c r="D4" s="33" t="s">
        <v>25</v>
      </c>
    </row>
    <row r="5" spans="1:4" ht="15.75" customHeight="1">
      <c r="A5" s="34" t="s">
        <v>28</v>
      </c>
      <c r="B5" s="33"/>
      <c r="C5" s="35"/>
      <c r="D5" s="36"/>
    </row>
    <row r="6" spans="1:4" ht="15.75" customHeight="1">
      <c r="A6" s="36" t="s">
        <v>90</v>
      </c>
      <c r="B6" s="33">
        <v>1</v>
      </c>
      <c r="C6" s="35">
        <f>SUM(C7:C8)</f>
        <v>1045.81</v>
      </c>
      <c r="D6" s="35">
        <v>1890.14</v>
      </c>
    </row>
    <row r="7" spans="1:4" ht="15.75" customHeight="1">
      <c r="A7" s="36" t="s">
        <v>79</v>
      </c>
      <c r="B7" s="33"/>
      <c r="C7" s="35">
        <v>1045.81</v>
      </c>
      <c r="D7" s="35">
        <v>1890.14</v>
      </c>
    </row>
    <row r="8" spans="1:4" ht="15.75" customHeight="1">
      <c r="A8" s="36" t="s">
        <v>83</v>
      </c>
      <c r="B8" s="33"/>
      <c r="C8" s="35"/>
      <c r="D8" s="35"/>
    </row>
    <row r="9" spans="1:4" ht="15.75" customHeight="1">
      <c r="A9" s="36" t="s">
        <v>80</v>
      </c>
      <c r="B9" s="33">
        <v>1</v>
      </c>
      <c r="C9" s="35">
        <f>SUM(C10:C12)</f>
        <v>1247701.43</v>
      </c>
      <c r="D9" s="35">
        <f>SUM(D10:D12)</f>
        <v>1409042.36</v>
      </c>
    </row>
    <row r="10" spans="1:4" ht="15.75" customHeight="1">
      <c r="A10" s="36" t="s">
        <v>81</v>
      </c>
      <c r="B10" s="33"/>
      <c r="C10" s="35">
        <v>786947.71</v>
      </c>
      <c r="D10" s="35">
        <v>418883.36</v>
      </c>
    </row>
    <row r="11" spans="1:4" ht="15.75" customHeight="1">
      <c r="A11" s="36" t="s">
        <v>82</v>
      </c>
      <c r="B11" s="33"/>
      <c r="C11" s="35">
        <v>84510.28</v>
      </c>
      <c r="D11" s="35">
        <v>584275.93000000005</v>
      </c>
    </row>
    <row r="12" spans="1:4" ht="15.75" customHeight="1">
      <c r="A12" s="36" t="s">
        <v>85</v>
      </c>
      <c r="B12" s="33"/>
      <c r="C12" s="35">
        <v>376243.44</v>
      </c>
      <c r="D12" s="35">
        <v>405883.07</v>
      </c>
    </row>
    <row r="13" spans="1:4" ht="15.75" customHeight="1">
      <c r="A13" s="36" t="s">
        <v>86</v>
      </c>
      <c r="B13" s="33"/>
      <c r="C13" s="35"/>
      <c r="D13" s="35"/>
    </row>
    <row r="14" spans="1:4" ht="15.75" customHeight="1">
      <c r="A14" s="36" t="s">
        <v>87</v>
      </c>
      <c r="B14" s="33"/>
      <c r="C14" s="35"/>
      <c r="D14" s="35"/>
    </row>
    <row r="15" spans="1:4" ht="15.75" customHeight="1">
      <c r="A15" s="36" t="s">
        <v>88</v>
      </c>
      <c r="B15" s="33"/>
      <c r="C15" s="35"/>
      <c r="D15" s="35"/>
    </row>
    <row r="16" spans="1:4" ht="15.75" customHeight="1">
      <c r="A16" s="36" t="s">
        <v>89</v>
      </c>
      <c r="B16" s="33"/>
      <c r="C16" s="35"/>
      <c r="D16" s="35"/>
    </row>
    <row r="17" spans="1:5" ht="15.75" customHeight="1">
      <c r="A17" s="36" t="s">
        <v>91</v>
      </c>
      <c r="B17" s="33"/>
      <c r="C17" s="35"/>
      <c r="D17" s="35"/>
    </row>
    <row r="18" spans="1:5" ht="15.75" customHeight="1">
      <c r="A18" s="36" t="s">
        <v>92</v>
      </c>
      <c r="B18" s="33">
        <v>2</v>
      </c>
      <c r="C18" s="35">
        <v>754174.54</v>
      </c>
      <c r="D18" s="35">
        <v>1448717.44</v>
      </c>
    </row>
    <row r="19" spans="1:5" ht="15.75" customHeight="1">
      <c r="A19" s="36" t="s">
        <v>93</v>
      </c>
      <c r="B19" s="33"/>
      <c r="C19" s="35"/>
      <c r="D19" s="35"/>
    </row>
    <row r="20" spans="1:5" ht="15.75" customHeight="1">
      <c r="A20" s="36" t="s">
        <v>75</v>
      </c>
      <c r="B20" s="33"/>
      <c r="C20" s="35"/>
      <c r="D20" s="35">
        <v>0</v>
      </c>
    </row>
    <row r="21" spans="1:5" ht="15.75" customHeight="1">
      <c r="A21" s="36" t="s">
        <v>418</v>
      </c>
      <c r="B21" s="33"/>
      <c r="C21" s="35"/>
      <c r="D21" s="35">
        <v>0</v>
      </c>
    </row>
    <row r="22" spans="1:5" ht="15.75" customHeight="1">
      <c r="A22" s="36" t="s">
        <v>94</v>
      </c>
      <c r="B22" s="33"/>
      <c r="C22" s="35"/>
      <c r="D22" s="35"/>
    </row>
    <row r="23" spans="1:5" ht="15.75" customHeight="1">
      <c r="A23" s="36" t="s">
        <v>389</v>
      </c>
      <c r="B23" s="33">
        <v>3</v>
      </c>
      <c r="C23" s="35">
        <v>57295.5</v>
      </c>
      <c r="D23" s="35">
        <v>140351.1</v>
      </c>
    </row>
    <row r="24" spans="1:5" ht="15.75" customHeight="1">
      <c r="A24" s="36" t="s">
        <v>84</v>
      </c>
      <c r="B24" s="33"/>
      <c r="C24" s="35"/>
      <c r="D24" s="35"/>
    </row>
    <row r="25" spans="1:5" ht="15.75" customHeight="1">
      <c r="A25" s="36" t="s">
        <v>95</v>
      </c>
      <c r="B25" s="33"/>
      <c r="C25" s="35"/>
      <c r="D25" s="35"/>
    </row>
    <row r="26" spans="1:5" ht="15.75" customHeight="1">
      <c r="A26" s="34" t="s">
        <v>96</v>
      </c>
      <c r="B26" s="38"/>
      <c r="C26" s="37">
        <f>SUM(C6:C25)-C6-C9</f>
        <v>2060217.28</v>
      </c>
      <c r="D26" s="37">
        <f>SUM(D6:D25)-D6-D9</f>
        <v>3000001.0399999991</v>
      </c>
    </row>
    <row r="27" spans="1:5" ht="15.75" customHeight="1">
      <c r="A27" s="36" t="s">
        <v>109</v>
      </c>
      <c r="B27" s="33"/>
      <c r="C27" s="35"/>
      <c r="D27" s="35"/>
    </row>
    <row r="28" spans="1:5" ht="15.75" customHeight="1">
      <c r="A28" s="36" t="s">
        <v>97</v>
      </c>
      <c r="B28" s="33"/>
      <c r="C28" s="35"/>
      <c r="D28" s="35"/>
    </row>
    <row r="29" spans="1:5" ht="15.75" customHeight="1">
      <c r="A29" s="36" t="s">
        <v>98</v>
      </c>
      <c r="B29" s="33"/>
      <c r="C29" s="35"/>
      <c r="D29" s="35"/>
    </row>
    <row r="30" spans="1:5" ht="15.75" customHeight="1">
      <c r="A30" s="36" t="s">
        <v>99</v>
      </c>
      <c r="B30" s="33"/>
      <c r="C30" s="35"/>
      <c r="D30" s="35"/>
      <c r="E30" s="39"/>
    </row>
    <row r="31" spans="1:5" s="39" customFormat="1" ht="15.75" customHeight="1">
      <c r="A31" s="34" t="s">
        <v>107</v>
      </c>
      <c r="B31" s="38"/>
      <c r="C31" s="37">
        <v>0</v>
      </c>
      <c r="D31" s="37">
        <f>SUM(D27:D29)-D30</f>
        <v>0</v>
      </c>
      <c r="E31" s="12"/>
    </row>
    <row r="32" spans="1:5" ht="15.75" customHeight="1">
      <c r="A32" s="36" t="s">
        <v>108</v>
      </c>
      <c r="B32" s="33"/>
      <c r="C32" s="35"/>
      <c r="D32" s="35"/>
    </row>
    <row r="33" spans="1:5" ht="15.75" customHeight="1">
      <c r="A33" s="36" t="s">
        <v>100</v>
      </c>
      <c r="B33" s="33" t="s">
        <v>470</v>
      </c>
      <c r="C33" s="35">
        <v>2524644</v>
      </c>
      <c r="D33" s="35">
        <v>2033607</v>
      </c>
    </row>
    <row r="34" spans="1:5" ht="15.75" customHeight="1">
      <c r="A34" s="36" t="s">
        <v>101</v>
      </c>
      <c r="B34" s="33" t="s">
        <v>471</v>
      </c>
      <c r="C34" s="35">
        <v>1443662.17</v>
      </c>
      <c r="D34" s="35">
        <v>1326519.6200000001</v>
      </c>
    </row>
    <row r="35" spans="1:5" ht="15.75" customHeight="1">
      <c r="A35" s="36" t="s">
        <v>102</v>
      </c>
      <c r="B35" s="33" t="s">
        <v>472</v>
      </c>
      <c r="C35" s="35">
        <f>C33-C34</f>
        <v>1080981.83</v>
      </c>
      <c r="D35" s="35">
        <f>D33-D34</f>
        <v>707087.37999999989</v>
      </c>
    </row>
    <row r="36" spans="1:5" ht="15.75" customHeight="1">
      <c r="A36" s="36" t="s">
        <v>103</v>
      </c>
      <c r="B36" s="33"/>
      <c r="C36" s="35"/>
      <c r="D36" s="35"/>
    </row>
    <row r="37" spans="1:5" ht="15.75" customHeight="1">
      <c r="A37" s="36" t="s">
        <v>104</v>
      </c>
      <c r="B37" s="33"/>
      <c r="C37" s="35"/>
      <c r="D37" s="35"/>
    </row>
    <row r="38" spans="1:5" ht="15.75" customHeight="1">
      <c r="A38" s="36" t="s">
        <v>105</v>
      </c>
      <c r="B38" s="33"/>
      <c r="C38" s="35"/>
      <c r="D38" s="35"/>
      <c r="E38" s="39"/>
    </row>
    <row r="39" spans="1:5" s="39" customFormat="1" ht="15.75" customHeight="1">
      <c r="A39" s="34" t="s">
        <v>106</v>
      </c>
      <c r="B39" s="38"/>
      <c r="C39" s="37">
        <f>SUM(C35:C38)</f>
        <v>1080981.83</v>
      </c>
      <c r="D39" s="37">
        <f>SUM(D35:D38)</f>
        <v>707087.37999999989</v>
      </c>
      <c r="E39" s="12"/>
    </row>
    <row r="40" spans="1:5" ht="15.75" customHeight="1">
      <c r="A40" s="36" t="s">
        <v>112</v>
      </c>
      <c r="B40" s="33"/>
      <c r="C40" s="35"/>
      <c r="D40" s="35"/>
    </row>
    <row r="41" spans="1:5" ht="15.75" customHeight="1">
      <c r="A41" s="36" t="s">
        <v>110</v>
      </c>
      <c r="B41" s="33"/>
      <c r="C41" s="35"/>
      <c r="D41" s="35"/>
    </row>
    <row r="42" spans="1:5" ht="15.75" customHeight="1">
      <c r="A42" s="36" t="s">
        <v>113</v>
      </c>
      <c r="B42" s="33"/>
      <c r="C42" s="35"/>
      <c r="D42" s="35"/>
    </row>
    <row r="43" spans="1:5" ht="15.75" customHeight="1">
      <c r="A43" s="36" t="s">
        <v>111</v>
      </c>
      <c r="B43" s="33"/>
      <c r="C43" s="35"/>
      <c r="D43" s="35"/>
      <c r="E43" s="39"/>
    </row>
    <row r="44" spans="1:5" s="39" customFormat="1" ht="15.75" customHeight="1">
      <c r="A44" s="34" t="s">
        <v>114</v>
      </c>
      <c r="B44" s="38"/>
      <c r="C44" s="37">
        <f>C26+C31+C39+C41</f>
        <v>3141199.1100000003</v>
      </c>
      <c r="D44" s="37">
        <f>D26+D31+D39+D41</f>
        <v>3707088.419999999</v>
      </c>
    </row>
    <row r="45" spans="1:5" s="39" customFormat="1" ht="15.75" customHeight="1">
      <c r="A45" s="40"/>
      <c r="B45" s="41"/>
      <c r="C45" s="17"/>
      <c r="D45" s="17"/>
    </row>
    <row r="47" spans="1:5" ht="15.75" customHeight="1">
      <c r="C47" s="13"/>
    </row>
    <row r="48" spans="1:5" ht="15.75" customHeight="1">
      <c r="D48" s="14"/>
    </row>
  </sheetData>
  <mergeCells count="2">
    <mergeCell ref="A1:D1"/>
    <mergeCell ref="A2:D2"/>
  </mergeCells>
  <phoneticPr fontId="1" type="noConversion"/>
  <pageMargins left="0.98425196850393704" right="0.55118110236220474" top="0.47244094488188981" bottom="0.43307086614173229" header="0.31496062992125984" footer="0.15748031496062992"/>
  <pageSetup paperSize="9" orientation="portrait" r:id="rId1"/>
  <headerFooter>
    <oddFooter>&amp;C2</oddFooter>
  </headerFooter>
</worksheet>
</file>

<file path=xl/worksheets/sheet4.xml><?xml version="1.0" encoding="utf-8"?>
<worksheet xmlns="http://schemas.openxmlformats.org/spreadsheetml/2006/main" xmlns:r="http://schemas.openxmlformats.org/officeDocument/2006/relationships">
  <dimension ref="A1:D45"/>
  <sheetViews>
    <sheetView workbookViewId="0">
      <selection activeCell="F62" sqref="F62"/>
    </sheetView>
  </sheetViews>
  <sheetFormatPr defaultRowHeight="15.75" customHeight="1"/>
  <cols>
    <col min="1" max="1" width="39" style="137" customWidth="1"/>
    <col min="2" max="2" width="6.5" style="137" customWidth="1"/>
    <col min="3" max="3" width="18.375" style="137" customWidth="1"/>
    <col min="4" max="4" width="19.75" style="137" customWidth="1"/>
    <col min="5" max="5" width="9" style="64" customWidth="1"/>
    <col min="6" max="16384" width="9" style="64"/>
  </cols>
  <sheetData>
    <row r="1" spans="1:4" ht="32.25" customHeight="1">
      <c r="A1" s="192" t="s">
        <v>33</v>
      </c>
      <c r="B1" s="192"/>
      <c r="C1" s="192"/>
      <c r="D1" s="192"/>
    </row>
    <row r="2" spans="1:4" ht="18" customHeight="1">
      <c r="A2" s="193">
        <f>资产负债表!A2</f>
        <v>42735</v>
      </c>
      <c r="B2" s="194"/>
      <c r="C2" s="194"/>
      <c r="D2" s="194"/>
    </row>
    <row r="3" spans="1:4" ht="20.25" customHeight="1">
      <c r="A3" s="130" t="str">
        <f>资产负债表!A3</f>
        <v>编制单位： 深圳市泰宁幼儿园</v>
      </c>
      <c r="B3" s="130"/>
      <c r="C3" s="130"/>
      <c r="D3" s="131" t="s">
        <v>23</v>
      </c>
    </row>
    <row r="4" spans="1:4" ht="15.75" customHeight="1">
      <c r="A4" s="132" t="s">
        <v>27</v>
      </c>
      <c r="B4" s="132" t="s">
        <v>401</v>
      </c>
      <c r="C4" s="132" t="s">
        <v>26</v>
      </c>
      <c r="D4" s="132" t="s">
        <v>25</v>
      </c>
    </row>
    <row r="5" spans="1:4" ht="15.75" customHeight="1">
      <c r="A5" s="133" t="s">
        <v>29</v>
      </c>
      <c r="B5" s="132"/>
      <c r="C5" s="56"/>
      <c r="D5" s="56"/>
    </row>
    <row r="6" spans="1:4" ht="15.75" customHeight="1">
      <c r="A6" s="134" t="s">
        <v>69</v>
      </c>
      <c r="B6" s="132"/>
      <c r="C6" s="56"/>
      <c r="D6" s="56"/>
    </row>
    <row r="7" spans="1:4" ht="15.75" customHeight="1">
      <c r="A7" s="134" t="s">
        <v>115</v>
      </c>
      <c r="B7" s="132"/>
      <c r="C7" s="56"/>
      <c r="D7" s="56"/>
    </row>
    <row r="8" spans="1:4" ht="15.75" customHeight="1">
      <c r="A8" s="134" t="s">
        <v>116</v>
      </c>
      <c r="B8" s="132"/>
      <c r="C8" s="56"/>
      <c r="D8" s="56"/>
    </row>
    <row r="9" spans="1:4" ht="15.75" customHeight="1">
      <c r="A9" s="134" t="s">
        <v>129</v>
      </c>
      <c r="B9" s="132"/>
      <c r="C9" s="56">
        <f>SUM(C10:C14)</f>
        <v>0</v>
      </c>
      <c r="D9" s="56"/>
    </row>
    <row r="10" spans="1:4" ht="15.75" customHeight="1">
      <c r="A10" s="134" t="s">
        <v>117</v>
      </c>
      <c r="B10" s="132"/>
      <c r="C10" s="56"/>
      <c r="D10" s="56"/>
    </row>
    <row r="11" spans="1:4" ht="15.75" customHeight="1">
      <c r="A11" s="134" t="s">
        <v>118</v>
      </c>
      <c r="B11" s="132"/>
      <c r="C11" s="56"/>
      <c r="D11" s="56"/>
    </row>
    <row r="12" spans="1:4" ht="15.75" customHeight="1">
      <c r="A12" s="134" t="s">
        <v>119</v>
      </c>
      <c r="B12" s="132"/>
      <c r="C12" s="56"/>
      <c r="D12" s="56"/>
    </row>
    <row r="13" spans="1:4" ht="15.75" customHeight="1">
      <c r="A13" s="134" t="s">
        <v>120</v>
      </c>
      <c r="B13" s="132"/>
      <c r="C13" s="56"/>
      <c r="D13" s="56"/>
    </row>
    <row r="14" spans="1:4" ht="15.75" customHeight="1">
      <c r="A14" s="134" t="s">
        <v>121</v>
      </c>
      <c r="B14" s="132"/>
      <c r="C14" s="56"/>
      <c r="D14" s="56"/>
    </row>
    <row r="15" spans="1:4" ht="15.75" customHeight="1">
      <c r="A15" s="134" t="s">
        <v>122</v>
      </c>
      <c r="B15" s="132"/>
      <c r="C15" s="56">
        <v>228550.11</v>
      </c>
      <c r="D15" s="56">
        <v>208317.1</v>
      </c>
    </row>
    <row r="16" spans="1:4" ht="15.75" customHeight="1">
      <c r="A16" s="134" t="s">
        <v>123</v>
      </c>
      <c r="B16" s="132">
        <v>5</v>
      </c>
      <c r="C16" s="56"/>
      <c r="D16" s="56">
        <v>4557.010000000002</v>
      </c>
    </row>
    <row r="17" spans="1:4" ht="15.75" customHeight="1">
      <c r="A17" s="134" t="s">
        <v>124</v>
      </c>
      <c r="B17" s="132">
        <v>6</v>
      </c>
      <c r="C17" s="56">
        <f>SUM(C18:C22)</f>
        <v>987641.49000000011</v>
      </c>
      <c r="D17" s="56">
        <v>1166906.32</v>
      </c>
    </row>
    <row r="18" spans="1:4" ht="15.75" customHeight="1">
      <c r="A18" s="134" t="s">
        <v>125</v>
      </c>
      <c r="B18" s="132"/>
      <c r="C18" s="56"/>
      <c r="D18" s="56"/>
    </row>
    <row r="19" spans="1:4" ht="15.75" customHeight="1">
      <c r="A19" s="134" t="s">
        <v>126</v>
      </c>
      <c r="B19" s="132"/>
      <c r="C19" s="56"/>
      <c r="D19" s="56"/>
    </row>
    <row r="20" spans="1:4" ht="15.75" customHeight="1">
      <c r="A20" s="134" t="s">
        <v>453</v>
      </c>
      <c r="B20" s="132"/>
      <c r="C20" s="56">
        <v>560</v>
      </c>
      <c r="D20" s="56">
        <v>3250</v>
      </c>
    </row>
    <row r="21" spans="1:4" ht="15.75" customHeight="1">
      <c r="A21" s="134" t="s">
        <v>127</v>
      </c>
      <c r="B21" s="132"/>
      <c r="C21" s="56"/>
      <c r="D21" s="56">
        <v>6000</v>
      </c>
    </row>
    <row r="22" spans="1:4" ht="15.75" customHeight="1">
      <c r="A22" s="134" t="s">
        <v>128</v>
      </c>
      <c r="B22" s="132"/>
      <c r="C22" s="56">
        <f>998871.43-11789.94</f>
        <v>987081.49000000011</v>
      </c>
      <c r="D22" s="56">
        <v>1157656.32</v>
      </c>
    </row>
    <row r="23" spans="1:4" ht="15.75" customHeight="1">
      <c r="A23" s="134" t="s">
        <v>130</v>
      </c>
      <c r="B23" s="132"/>
      <c r="C23" s="56">
        <v>83000</v>
      </c>
      <c r="D23" s="56">
        <v>83000</v>
      </c>
    </row>
    <row r="24" spans="1:4" ht="15.75" customHeight="1">
      <c r="A24" s="134" t="s">
        <v>131</v>
      </c>
      <c r="B24" s="132"/>
      <c r="C24" s="56"/>
      <c r="D24" s="56"/>
    </row>
    <row r="25" spans="1:4" ht="15.75" customHeight="1">
      <c r="A25" s="134" t="s">
        <v>132</v>
      </c>
      <c r="B25" s="132"/>
      <c r="C25" s="56"/>
      <c r="D25" s="56"/>
    </row>
    <row r="26" spans="1:4" ht="15.75" customHeight="1">
      <c r="A26" s="134" t="s">
        <v>133</v>
      </c>
      <c r="B26" s="132"/>
      <c r="C26" s="56"/>
      <c r="D26" s="56"/>
    </row>
    <row r="27" spans="1:4" ht="15.75" customHeight="1">
      <c r="A27" s="133" t="s">
        <v>135</v>
      </c>
      <c r="B27" s="135"/>
      <c r="C27" s="136">
        <f>SUM(C6:C26)-C17-C9</f>
        <v>1299191.6000000001</v>
      </c>
      <c r="D27" s="136">
        <f>SUM(D6:D26)-D17-D9</f>
        <v>1462780.43</v>
      </c>
    </row>
    <row r="28" spans="1:4" ht="15.75" customHeight="1">
      <c r="A28" s="133" t="s">
        <v>70</v>
      </c>
      <c r="B28" s="132"/>
      <c r="C28" s="56"/>
      <c r="D28" s="56"/>
    </row>
    <row r="29" spans="1:4" ht="15.75" customHeight="1">
      <c r="A29" s="134" t="s">
        <v>71</v>
      </c>
      <c r="B29" s="132"/>
      <c r="C29" s="56"/>
      <c r="D29" s="56"/>
    </row>
    <row r="30" spans="1:4" ht="15.75" customHeight="1">
      <c r="A30" s="134" t="s">
        <v>72</v>
      </c>
      <c r="B30" s="132"/>
      <c r="C30" s="56"/>
      <c r="D30" s="56"/>
    </row>
    <row r="31" spans="1:4" ht="15.75" customHeight="1">
      <c r="A31" s="134" t="s">
        <v>134</v>
      </c>
      <c r="B31" s="132"/>
      <c r="C31" s="56"/>
      <c r="D31" s="56"/>
    </row>
    <row r="32" spans="1:4" ht="15.75" customHeight="1">
      <c r="A32" s="133" t="s">
        <v>136</v>
      </c>
      <c r="B32" s="132"/>
      <c r="C32" s="136">
        <f>SUM(C29:C31)</f>
        <v>0</v>
      </c>
      <c r="D32" s="136">
        <f>SUM(D29:D31)</f>
        <v>0</v>
      </c>
    </row>
    <row r="33" spans="1:4" ht="15.75" customHeight="1">
      <c r="A33" s="133" t="s">
        <v>137</v>
      </c>
      <c r="B33" s="132"/>
      <c r="C33" s="136">
        <f>C32+C27</f>
        <v>1299191.6000000001</v>
      </c>
      <c r="D33" s="136">
        <f>D32+D27</f>
        <v>1462780.43</v>
      </c>
    </row>
    <row r="34" spans="1:4" ht="15.75" customHeight="1">
      <c r="A34" s="133" t="s">
        <v>30</v>
      </c>
      <c r="B34" s="132"/>
      <c r="C34" s="56"/>
      <c r="D34" s="56"/>
    </row>
    <row r="35" spans="1:4" ht="15.75" customHeight="1">
      <c r="A35" s="134" t="s">
        <v>73</v>
      </c>
      <c r="B35" s="132"/>
      <c r="C35" s="56">
        <f>SUM(C36:C40)</f>
        <v>1842007.51</v>
      </c>
      <c r="D35" s="56">
        <v>1744307.99</v>
      </c>
    </row>
    <row r="36" spans="1:4" ht="15.75" customHeight="1">
      <c r="A36" s="134" t="s">
        <v>138</v>
      </c>
      <c r="B36" s="132">
        <v>7</v>
      </c>
      <c r="C36" s="56">
        <v>3277621.3</v>
      </c>
      <c r="D36" s="56">
        <v>3277621.3</v>
      </c>
    </row>
    <row r="37" spans="1:4" ht="15.75" customHeight="1">
      <c r="A37" s="134" t="s">
        <v>139</v>
      </c>
      <c r="B37" s="132"/>
      <c r="C37" s="56">
        <v>12534.7</v>
      </c>
      <c r="D37" s="56">
        <v>12534.7</v>
      </c>
    </row>
    <row r="38" spans="1:4" ht="15.75" customHeight="1">
      <c r="A38" s="134" t="s">
        <v>140</v>
      </c>
      <c r="B38" s="132"/>
      <c r="C38" s="56"/>
      <c r="D38" s="56"/>
    </row>
    <row r="39" spans="1:4" ht="15.75" customHeight="1">
      <c r="A39" s="134" t="s">
        <v>141</v>
      </c>
      <c r="B39" s="132"/>
      <c r="C39" s="56"/>
      <c r="D39" s="56"/>
    </row>
    <row r="40" spans="1:4" ht="15.75" customHeight="1">
      <c r="A40" s="134" t="s">
        <v>142</v>
      </c>
      <c r="B40" s="132"/>
      <c r="C40" s="56">
        <v>-1448148.49</v>
      </c>
      <c r="D40" s="56">
        <v>-1545848.01</v>
      </c>
    </row>
    <row r="41" spans="1:4" ht="15.75" customHeight="1">
      <c r="A41" s="134" t="s">
        <v>74</v>
      </c>
      <c r="B41" s="132"/>
      <c r="C41" s="56">
        <f>C42+C43</f>
        <v>0</v>
      </c>
      <c r="D41" s="56">
        <v>500000</v>
      </c>
    </row>
    <row r="42" spans="1:4" ht="15.75" customHeight="1">
      <c r="A42" s="134" t="s">
        <v>143</v>
      </c>
      <c r="B42" s="132"/>
      <c r="C42" s="56"/>
      <c r="D42" s="56"/>
    </row>
    <row r="43" spans="1:4" ht="15.75" customHeight="1">
      <c r="A43" s="134" t="s">
        <v>144</v>
      </c>
      <c r="B43" s="132"/>
      <c r="C43" s="56"/>
      <c r="D43" s="56">
        <v>500000</v>
      </c>
    </row>
    <row r="44" spans="1:4" ht="15.75" customHeight="1">
      <c r="A44" s="133" t="s">
        <v>146</v>
      </c>
      <c r="B44" s="132"/>
      <c r="C44" s="136">
        <f>C35+C41</f>
        <v>1842007.51</v>
      </c>
      <c r="D44" s="136">
        <f>D35+D41</f>
        <v>2244307.9900000002</v>
      </c>
    </row>
    <row r="45" spans="1:4" ht="15.75" customHeight="1">
      <c r="A45" s="133" t="s">
        <v>145</v>
      </c>
      <c r="B45" s="132"/>
      <c r="C45" s="136">
        <f>C44+C33</f>
        <v>3141199.1100000003</v>
      </c>
      <c r="D45" s="136">
        <f>D44+D33</f>
        <v>3707088.42</v>
      </c>
    </row>
  </sheetData>
  <mergeCells count="2">
    <mergeCell ref="A1:D1"/>
    <mergeCell ref="A2:D2"/>
  </mergeCells>
  <phoneticPr fontId="1" type="noConversion"/>
  <pageMargins left="0.9055118110236221" right="0.70866141732283472" top="0.47244094488188981" bottom="0.55000000000000004" header="0.31496062992125984" footer="0.31496062992125984"/>
  <pageSetup paperSize="9" orientation="portrait" r:id="rId1"/>
  <headerFooter>
    <oddFooter>&amp;C3</oddFooter>
  </headerFooter>
</worksheet>
</file>

<file path=xl/worksheets/sheet5.xml><?xml version="1.0" encoding="utf-8"?>
<worksheet xmlns="http://schemas.openxmlformats.org/spreadsheetml/2006/main" xmlns:r="http://schemas.openxmlformats.org/officeDocument/2006/relationships">
  <dimension ref="A1:E36"/>
  <sheetViews>
    <sheetView topLeftCell="A20" workbookViewId="0">
      <selection activeCell="I33" sqref="I33"/>
    </sheetView>
  </sheetViews>
  <sheetFormatPr defaultRowHeight="15.75" customHeight="1"/>
  <cols>
    <col min="1" max="1" width="47" style="12" customWidth="1"/>
    <col min="2" max="2" width="6.25" style="12" customWidth="1"/>
    <col min="3" max="3" width="14.5" style="12" customWidth="1"/>
    <col min="4" max="4" width="13.375" style="12" customWidth="1"/>
    <col min="5" max="5" width="15.625" style="12" customWidth="1"/>
    <col min="6" max="221" width="9" style="12"/>
    <col min="222" max="222" width="25.25" style="12" customWidth="1"/>
    <col min="223" max="223" width="5.375" style="12" customWidth="1"/>
    <col min="224" max="224" width="14.375" style="12" bestFit="1" customWidth="1"/>
    <col min="225" max="225" width="9.375" style="12" customWidth="1"/>
    <col min="226" max="226" width="14.375" style="12" customWidth="1"/>
    <col min="227" max="227" width="15.625" style="12" customWidth="1"/>
    <col min="228" max="228" width="9.625" style="12" customWidth="1"/>
    <col min="229" max="229" width="14.625" style="12" customWidth="1"/>
    <col min="230" max="230" width="9" style="12"/>
    <col min="231" max="231" width="12.75" style="12" bestFit="1" customWidth="1"/>
    <col min="232" max="16384" width="9" style="12"/>
  </cols>
  <sheetData>
    <row r="1" spans="1:5" ht="30" customHeight="1">
      <c r="A1" s="189" t="s">
        <v>38</v>
      </c>
      <c r="B1" s="189"/>
      <c r="C1" s="189"/>
      <c r="D1" s="189"/>
      <c r="E1" s="189"/>
    </row>
    <row r="2" spans="1:5" s="14" customFormat="1" ht="18.75" customHeight="1">
      <c r="A2" s="191" t="s">
        <v>477</v>
      </c>
      <c r="B2" s="191"/>
      <c r="C2" s="191"/>
      <c r="D2" s="191"/>
      <c r="E2" s="191"/>
    </row>
    <row r="3" spans="1:5" s="14" customFormat="1" ht="18.75" customHeight="1">
      <c r="A3" s="15" t="str">
        <f>'资产负债表（续）'!A3</f>
        <v>编制单位： 深圳市泰宁幼儿园</v>
      </c>
      <c r="B3" s="15"/>
      <c r="C3" s="15"/>
      <c r="D3" s="198" t="s">
        <v>23</v>
      </c>
      <c r="E3" s="198"/>
    </row>
    <row r="4" spans="1:5" s="14" customFormat="1" ht="18.75" customHeight="1">
      <c r="A4" s="195" t="s">
        <v>34</v>
      </c>
      <c r="B4" s="195" t="s">
        <v>402</v>
      </c>
      <c r="C4" s="197" t="s">
        <v>154</v>
      </c>
      <c r="D4" s="197"/>
      <c r="E4" s="197"/>
    </row>
    <row r="5" spans="1:5" s="14" customFormat="1" ht="18.75" customHeight="1">
      <c r="A5" s="196"/>
      <c r="B5" s="196"/>
      <c r="C5" s="32" t="s">
        <v>35</v>
      </c>
      <c r="D5" s="18" t="s">
        <v>36</v>
      </c>
      <c r="E5" s="18" t="s">
        <v>37</v>
      </c>
    </row>
    <row r="6" spans="1:5" s="14" customFormat="1" ht="18.75" customHeight="1">
      <c r="A6" s="34" t="s">
        <v>160</v>
      </c>
      <c r="B6" s="34"/>
      <c r="C6" s="46">
        <f>SUM(C14:C17)+C7+C8</f>
        <v>5364325.54</v>
      </c>
      <c r="D6" s="46">
        <f>SUM(D14:D17)+D7+D8</f>
        <v>300000</v>
      </c>
      <c r="E6" s="46">
        <f>SUM(E14:E17)+E7+E8</f>
        <v>5664325.54</v>
      </c>
    </row>
    <row r="7" spans="1:5" s="14" customFormat="1" ht="18.75" customHeight="1">
      <c r="A7" s="36" t="s">
        <v>147</v>
      </c>
      <c r="B7" s="36"/>
      <c r="C7" s="42"/>
      <c r="D7" s="42"/>
      <c r="E7" s="42">
        <f t="shared" ref="E7:E34" si="0">C7+D7</f>
        <v>0</v>
      </c>
    </row>
    <row r="8" spans="1:5" s="14" customFormat="1" ht="18.75" customHeight="1">
      <c r="A8" s="36" t="s">
        <v>148</v>
      </c>
      <c r="B8" s="36"/>
      <c r="C8" s="42">
        <f>SUM(C9:C13)</f>
        <v>5362335</v>
      </c>
      <c r="D8" s="42"/>
      <c r="E8" s="42">
        <f>C8+D8</f>
        <v>5362335</v>
      </c>
    </row>
    <row r="9" spans="1:5" s="14" customFormat="1" ht="18.75" customHeight="1">
      <c r="A9" s="36" t="s">
        <v>149</v>
      </c>
      <c r="B9" s="36"/>
      <c r="C9" s="42">
        <v>4320520</v>
      </c>
      <c r="D9" s="42"/>
      <c r="E9" s="42">
        <f t="shared" si="0"/>
        <v>4320520</v>
      </c>
    </row>
    <row r="10" spans="1:5" s="14" customFormat="1" ht="18.75" customHeight="1">
      <c r="A10" s="36" t="s">
        <v>150</v>
      </c>
      <c r="B10" s="36"/>
      <c r="C10" s="42">
        <v>981845</v>
      </c>
      <c r="D10" s="42"/>
      <c r="E10" s="42">
        <f t="shared" si="0"/>
        <v>981845</v>
      </c>
    </row>
    <row r="11" spans="1:5" s="14" customFormat="1" ht="18.75" customHeight="1">
      <c r="A11" s="36" t="s">
        <v>151</v>
      </c>
      <c r="B11" s="36"/>
      <c r="C11" s="42">
        <v>44570</v>
      </c>
      <c r="D11" s="42"/>
      <c r="E11" s="42">
        <f t="shared" si="0"/>
        <v>44570</v>
      </c>
    </row>
    <row r="12" spans="1:5" s="14" customFormat="1" ht="18.75" customHeight="1">
      <c r="A12" s="36" t="s">
        <v>152</v>
      </c>
      <c r="B12" s="36"/>
      <c r="C12" s="42"/>
      <c r="D12" s="42"/>
      <c r="E12" s="42">
        <f t="shared" si="0"/>
        <v>0</v>
      </c>
    </row>
    <row r="13" spans="1:5" s="14" customFormat="1" ht="18.75" customHeight="1">
      <c r="A13" s="36" t="s">
        <v>153</v>
      </c>
      <c r="B13" s="36"/>
      <c r="C13" s="42">
        <v>15400</v>
      </c>
      <c r="D13" s="42"/>
      <c r="E13" s="42">
        <f t="shared" si="0"/>
        <v>15400</v>
      </c>
    </row>
    <row r="14" spans="1:5" s="14" customFormat="1" ht="18.75" customHeight="1">
      <c r="A14" s="36" t="s">
        <v>155</v>
      </c>
      <c r="B14" s="36"/>
      <c r="C14" s="42"/>
      <c r="D14" s="42">
        <v>300000</v>
      </c>
      <c r="E14" s="42">
        <f t="shared" si="0"/>
        <v>300000</v>
      </c>
    </row>
    <row r="15" spans="1:5" s="14" customFormat="1" ht="18.75" customHeight="1">
      <c r="A15" s="36" t="s">
        <v>156</v>
      </c>
      <c r="B15" s="36"/>
      <c r="C15" s="42"/>
      <c r="D15" s="42"/>
      <c r="E15" s="42">
        <f t="shared" si="0"/>
        <v>0</v>
      </c>
    </row>
    <row r="16" spans="1:5" s="14" customFormat="1" ht="18.75" customHeight="1">
      <c r="A16" s="36" t="s">
        <v>157</v>
      </c>
      <c r="B16" s="33">
        <v>8</v>
      </c>
      <c r="C16" s="43">
        <v>1990.54</v>
      </c>
      <c r="D16" s="42"/>
      <c r="E16" s="42">
        <f t="shared" si="0"/>
        <v>1990.54</v>
      </c>
    </row>
    <row r="17" spans="1:5" s="14" customFormat="1" ht="18.75" customHeight="1">
      <c r="A17" s="36" t="s">
        <v>158</v>
      </c>
      <c r="B17" s="36"/>
      <c r="C17" s="42"/>
      <c r="D17" s="42"/>
      <c r="E17" s="42">
        <f t="shared" si="0"/>
        <v>0</v>
      </c>
    </row>
    <row r="18" spans="1:5" s="14" customFormat="1" ht="18.75" customHeight="1">
      <c r="A18" s="34" t="s">
        <v>159</v>
      </c>
      <c r="B18" s="34"/>
      <c r="C18" s="46">
        <f>SUM(C19:C22)</f>
        <v>6066323.7999999998</v>
      </c>
      <c r="D18" s="46">
        <f>SUM(D19:D22)</f>
        <v>0</v>
      </c>
      <c r="E18" s="42">
        <f t="shared" si="0"/>
        <v>6066323.7999999998</v>
      </c>
    </row>
    <row r="19" spans="1:5" s="14" customFormat="1" ht="18.75" customHeight="1">
      <c r="A19" s="36" t="s">
        <v>161</v>
      </c>
      <c r="B19" s="36"/>
      <c r="C19" s="42">
        <v>4994616.72</v>
      </c>
      <c r="D19" s="42"/>
      <c r="E19" s="42">
        <f t="shared" si="0"/>
        <v>4994616.72</v>
      </c>
    </row>
    <row r="20" spans="1:5" s="14" customFormat="1" ht="18.75" customHeight="1">
      <c r="A20" s="36" t="s">
        <v>162</v>
      </c>
      <c r="B20" s="36"/>
      <c r="C20" s="42">
        <v>1071707.08</v>
      </c>
      <c r="D20" s="42"/>
      <c r="E20" s="42">
        <f t="shared" si="0"/>
        <v>1071707.08</v>
      </c>
    </row>
    <row r="21" spans="1:5" s="14" customFormat="1" ht="18.75" customHeight="1">
      <c r="A21" s="36" t="s">
        <v>163</v>
      </c>
      <c r="B21" s="36"/>
      <c r="C21" s="43"/>
      <c r="D21" s="43"/>
      <c r="E21" s="42">
        <f t="shared" si="0"/>
        <v>0</v>
      </c>
    </row>
    <row r="22" spans="1:5" s="14" customFormat="1" ht="18.75" customHeight="1">
      <c r="A22" s="36" t="s">
        <v>164</v>
      </c>
      <c r="B22" s="36"/>
      <c r="C22" s="44"/>
      <c r="D22" s="44"/>
      <c r="E22" s="42">
        <f t="shared" si="0"/>
        <v>0</v>
      </c>
    </row>
    <row r="23" spans="1:5" s="14" customFormat="1" ht="33" customHeight="1">
      <c r="A23" s="45" t="s">
        <v>165</v>
      </c>
      <c r="B23" s="45"/>
      <c r="C23" s="44"/>
      <c r="D23" s="44"/>
      <c r="E23" s="42">
        <f t="shared" si="0"/>
        <v>0</v>
      </c>
    </row>
    <row r="24" spans="1:5" s="14" customFormat="1" ht="18.75" customHeight="1">
      <c r="A24" s="36" t="s">
        <v>166</v>
      </c>
      <c r="B24" s="36"/>
      <c r="C24" s="44">
        <v>800000</v>
      </c>
      <c r="D24" s="44">
        <f>-C24</f>
        <v>-800000</v>
      </c>
      <c r="E24" s="42">
        <f t="shared" si="0"/>
        <v>0</v>
      </c>
    </row>
    <row r="25" spans="1:5" s="14" customFormat="1" ht="18.75" customHeight="1">
      <c r="A25" s="34" t="s">
        <v>168</v>
      </c>
      <c r="B25" s="34"/>
      <c r="C25" s="47">
        <f>C6-C18+C23+C24</f>
        <v>98001.740000000224</v>
      </c>
      <c r="D25" s="47">
        <f>D6-D18+D23+D24</f>
        <v>-500000</v>
      </c>
      <c r="E25" s="46">
        <f t="shared" si="0"/>
        <v>-401998.25999999978</v>
      </c>
    </row>
    <row r="26" spans="1:5" s="14" customFormat="1" ht="18.75" customHeight="1">
      <c r="A26" s="36" t="s">
        <v>167</v>
      </c>
      <c r="B26" s="36"/>
      <c r="C26" s="44">
        <v>302.22000000000003</v>
      </c>
      <c r="D26" s="44"/>
      <c r="E26" s="42">
        <f t="shared" si="0"/>
        <v>302.22000000000003</v>
      </c>
    </row>
    <row r="27" spans="1:5" s="14" customFormat="1" ht="18.75" customHeight="1">
      <c r="A27" s="34" t="s">
        <v>391</v>
      </c>
      <c r="B27" s="34"/>
      <c r="C27" s="47">
        <f>C25-C26</f>
        <v>97699.520000000222</v>
      </c>
      <c r="D27" s="47">
        <f>D25-D26</f>
        <v>-500000</v>
      </c>
      <c r="E27" s="46">
        <f t="shared" si="0"/>
        <v>-402300.47999999975</v>
      </c>
    </row>
    <row r="28" spans="1:5" s="14" customFormat="1" ht="18.75" customHeight="1">
      <c r="A28" s="36" t="s">
        <v>169</v>
      </c>
      <c r="B28" s="36"/>
      <c r="C28" s="42"/>
      <c r="D28" s="42"/>
      <c r="E28" s="42">
        <f t="shared" si="0"/>
        <v>0</v>
      </c>
    </row>
    <row r="29" spans="1:5" s="14" customFormat="1" ht="18.75" customHeight="1">
      <c r="A29" s="36" t="s">
        <v>170</v>
      </c>
      <c r="B29" s="36"/>
      <c r="C29" s="42"/>
      <c r="D29" s="42"/>
      <c r="E29" s="42"/>
    </row>
    <row r="30" spans="1:5" s="14" customFormat="1" ht="18.75" customHeight="1">
      <c r="A30" s="36" t="s">
        <v>171</v>
      </c>
      <c r="B30" s="36"/>
      <c r="C30" s="42">
        <f>C25</f>
        <v>98001.740000000224</v>
      </c>
      <c r="D30" s="42"/>
      <c r="E30" s="42">
        <f t="shared" si="0"/>
        <v>98001.740000000224</v>
      </c>
    </row>
    <row r="31" spans="1:5" s="14" customFormat="1" ht="18.75" customHeight="1">
      <c r="A31" s="36" t="s">
        <v>172</v>
      </c>
      <c r="B31" s="36"/>
      <c r="C31" s="43">
        <v>98001.74</v>
      </c>
      <c r="D31" s="42"/>
      <c r="E31" s="42">
        <f t="shared" si="0"/>
        <v>98001.74</v>
      </c>
    </row>
    <row r="32" spans="1:5" s="14" customFormat="1" ht="18.75" customHeight="1">
      <c r="A32" s="36" t="s">
        <v>173</v>
      </c>
      <c r="B32" s="36"/>
      <c r="C32" s="43"/>
      <c r="D32" s="42"/>
      <c r="E32" s="42">
        <f t="shared" si="0"/>
        <v>0</v>
      </c>
    </row>
    <row r="33" spans="1:5" s="14" customFormat="1" ht="18.75" customHeight="1">
      <c r="A33" s="36" t="s">
        <v>174</v>
      </c>
      <c r="B33" s="36"/>
      <c r="C33" s="43"/>
      <c r="D33" s="42"/>
      <c r="E33" s="42">
        <f t="shared" si="0"/>
        <v>0</v>
      </c>
    </row>
    <row r="34" spans="1:5" s="14" customFormat="1" ht="18.75" customHeight="1">
      <c r="A34" s="45" t="s">
        <v>175</v>
      </c>
      <c r="B34" s="45"/>
      <c r="C34" s="42">
        <f>C30-C31+C32-C33</f>
        <v>2.1827872842550278E-10</v>
      </c>
      <c r="D34" s="42"/>
      <c r="E34" s="42">
        <f t="shared" si="0"/>
        <v>2.1827872842550278E-10</v>
      </c>
    </row>
    <row r="35" spans="1:5" s="14" customFormat="1" ht="18.75" customHeight="1">
      <c r="A35" s="45" t="s">
        <v>176</v>
      </c>
      <c r="B35" s="45"/>
      <c r="C35" s="48">
        <v>0.2</v>
      </c>
      <c r="D35" s="42"/>
      <c r="E35" s="48">
        <f>C35</f>
        <v>0.2</v>
      </c>
    </row>
    <row r="36" spans="1:5" s="14" customFormat="1" ht="18.75" customHeight="1">
      <c r="A36" s="45" t="s">
        <v>177</v>
      </c>
      <c r="B36" s="45"/>
      <c r="C36" s="43">
        <f>C34*0.5*C35</f>
        <v>2.1827872842550278E-11</v>
      </c>
      <c r="D36" s="42"/>
      <c r="E36" s="43">
        <f>E34*0.5*E35</f>
        <v>2.1827872842550278E-11</v>
      </c>
    </row>
  </sheetData>
  <mergeCells count="6">
    <mergeCell ref="A1:E1"/>
    <mergeCell ref="A2:E2"/>
    <mergeCell ref="A4:A5"/>
    <mergeCell ref="C4:E4"/>
    <mergeCell ref="D3:E3"/>
    <mergeCell ref="B4:B5"/>
  </mergeCells>
  <phoneticPr fontId="1" type="noConversion"/>
  <pageMargins left="0.7" right="0.08" top="0.51181102362204722" bottom="0.35433070866141736" header="0.31496062992125984" footer="0.15748031496062992"/>
  <pageSetup paperSize="9" orientation="portrait" r:id="rId1"/>
  <headerFooter>
    <oddFooter>&amp;C4</oddFooter>
  </headerFooter>
</worksheet>
</file>

<file path=xl/worksheets/sheet6.xml><?xml version="1.0" encoding="utf-8"?>
<worksheet xmlns="http://schemas.openxmlformats.org/spreadsheetml/2006/main" xmlns:r="http://schemas.openxmlformats.org/officeDocument/2006/relationships">
  <dimension ref="B1:I30"/>
  <sheetViews>
    <sheetView topLeftCell="B1" workbookViewId="0">
      <selection activeCell="E37" sqref="E37"/>
    </sheetView>
  </sheetViews>
  <sheetFormatPr defaultRowHeight="15.75"/>
  <cols>
    <col min="1" max="1" width="1.625" style="16" customWidth="1"/>
    <col min="2" max="2" width="4.75" style="31" customWidth="1"/>
    <col min="3" max="3" width="26" style="16" customWidth="1"/>
    <col min="4" max="4" width="16.375" style="16" customWidth="1"/>
    <col min="5" max="5" width="26.625" style="16" customWidth="1"/>
    <col min="6" max="6" width="15.25" style="16" customWidth="1"/>
    <col min="7" max="7" width="25.375" style="16" customWidth="1"/>
    <col min="8" max="9" width="15.375" style="16" customWidth="1"/>
    <col min="10" max="16384" width="9" style="16"/>
  </cols>
  <sheetData>
    <row r="1" spans="2:9" ht="30">
      <c r="B1" s="199" t="s">
        <v>178</v>
      </c>
      <c r="C1" s="199"/>
      <c r="D1" s="199"/>
      <c r="E1" s="199"/>
      <c r="F1" s="199"/>
      <c r="G1" s="199"/>
      <c r="H1" s="199"/>
      <c r="I1" s="199"/>
    </row>
    <row r="2" spans="2:9" ht="18.75" customHeight="1">
      <c r="B2" s="200" t="str">
        <f>业务活动表!A2</f>
        <v>2016年度</v>
      </c>
      <c r="C2" s="200"/>
      <c r="D2" s="200"/>
      <c r="E2" s="200"/>
      <c r="F2" s="200"/>
      <c r="G2" s="200"/>
      <c r="H2" s="200"/>
      <c r="I2" s="200"/>
    </row>
    <row r="3" spans="2:9" ht="18" customHeight="1">
      <c r="B3" s="51" t="str">
        <f>业务活动表!A3</f>
        <v>编制单位： 深圳市泰宁幼儿园</v>
      </c>
      <c r="H3" s="16" t="str">
        <f>'资产负债表（续）'!D3</f>
        <v>金额单位：人民币元</v>
      </c>
    </row>
    <row r="4" spans="2:9" s="31" customFormat="1" ht="18" customHeight="1">
      <c r="B4" s="52" t="s">
        <v>179</v>
      </c>
      <c r="C4" s="52" t="s">
        <v>180</v>
      </c>
      <c r="D4" s="52" t="s">
        <v>181</v>
      </c>
      <c r="E4" s="52" t="s">
        <v>180</v>
      </c>
      <c r="F4" s="52" t="s">
        <v>181</v>
      </c>
      <c r="G4" s="52" t="s">
        <v>180</v>
      </c>
      <c r="H4" s="52" t="s">
        <v>181</v>
      </c>
      <c r="I4" s="52" t="s">
        <v>182</v>
      </c>
    </row>
    <row r="5" spans="2:9" ht="18" customHeight="1">
      <c r="B5" s="52">
        <v>1</v>
      </c>
      <c r="C5" s="57" t="s">
        <v>183</v>
      </c>
      <c r="D5" s="58"/>
      <c r="E5" s="57" t="s">
        <v>419</v>
      </c>
      <c r="F5" s="58"/>
      <c r="G5" s="57" t="s">
        <v>420</v>
      </c>
      <c r="H5" s="58"/>
      <c r="I5" s="58"/>
    </row>
    <row r="6" spans="2:9" ht="18" customHeight="1">
      <c r="B6" s="52">
        <v>2</v>
      </c>
      <c r="C6" s="57" t="s">
        <v>184</v>
      </c>
      <c r="D6" s="58">
        <f>SUM(D7:D10)</f>
        <v>2578122.91</v>
      </c>
      <c r="E6" s="57" t="s">
        <v>215</v>
      </c>
      <c r="F6" s="58">
        <f>SUM(F7:F10)</f>
        <v>138281</v>
      </c>
      <c r="G6" s="59" t="s">
        <v>214</v>
      </c>
      <c r="H6" s="58">
        <f>SUM(H7:H10)</f>
        <v>51243.45</v>
      </c>
      <c r="I6" s="58">
        <f>D6+F6+H6</f>
        <v>2767647.3600000003</v>
      </c>
    </row>
    <row r="7" spans="2:9" ht="18" customHeight="1">
      <c r="B7" s="52">
        <v>3</v>
      </c>
      <c r="C7" s="57" t="s">
        <v>186</v>
      </c>
      <c r="D7" s="58">
        <v>2224608.06</v>
      </c>
      <c r="E7" s="57" t="s">
        <v>186</v>
      </c>
      <c r="F7" s="58">
        <v>122538</v>
      </c>
      <c r="G7" s="57" t="s">
        <v>185</v>
      </c>
      <c r="H7" s="58">
        <v>46095</v>
      </c>
      <c r="I7" s="58">
        <f t="shared" ref="I7:I25" si="0">D7+F7+H7</f>
        <v>2393241.06</v>
      </c>
    </row>
    <row r="8" spans="2:9" ht="18" customHeight="1">
      <c r="B8" s="52">
        <v>4</v>
      </c>
      <c r="C8" s="57" t="s">
        <v>188</v>
      </c>
      <c r="D8" s="58">
        <v>258605.35</v>
      </c>
      <c r="E8" s="57" t="s">
        <v>188</v>
      </c>
      <c r="F8" s="58">
        <v>12463.5</v>
      </c>
      <c r="G8" s="57" t="s">
        <v>187</v>
      </c>
      <c r="H8" s="58">
        <v>4188.95</v>
      </c>
      <c r="I8" s="58">
        <f t="shared" si="0"/>
        <v>275257.8</v>
      </c>
    </row>
    <row r="9" spans="2:9" ht="18" customHeight="1">
      <c r="B9" s="52">
        <v>5</v>
      </c>
      <c r="C9" s="57" t="s">
        <v>190</v>
      </c>
      <c r="D9" s="58">
        <v>56301.5</v>
      </c>
      <c r="E9" s="57" t="s">
        <v>190</v>
      </c>
      <c r="F9" s="58">
        <v>3279.5</v>
      </c>
      <c r="G9" s="57" t="s">
        <v>189</v>
      </c>
      <c r="H9" s="58">
        <v>959.5</v>
      </c>
      <c r="I9" s="58">
        <f t="shared" si="0"/>
        <v>60540.5</v>
      </c>
    </row>
    <row r="10" spans="2:9" ht="18" customHeight="1">
      <c r="B10" s="52">
        <v>6</v>
      </c>
      <c r="C10" s="57" t="s">
        <v>192</v>
      </c>
      <c r="D10" s="58">
        <v>38608</v>
      </c>
      <c r="E10" s="57" t="s">
        <v>192</v>
      </c>
      <c r="F10" s="58"/>
      <c r="G10" s="57" t="s">
        <v>191</v>
      </c>
      <c r="H10" s="58"/>
      <c r="I10" s="58">
        <f t="shared" si="0"/>
        <v>38608</v>
      </c>
    </row>
    <row r="11" spans="2:9" ht="18" customHeight="1">
      <c r="B11" s="52">
        <v>7</v>
      </c>
      <c r="C11" s="57" t="s">
        <v>193</v>
      </c>
      <c r="D11" s="58">
        <v>118711.2</v>
      </c>
      <c r="E11" s="57" t="s">
        <v>379</v>
      </c>
      <c r="F11" s="58">
        <v>609698.88</v>
      </c>
      <c r="G11" s="57" t="s">
        <v>227</v>
      </c>
      <c r="H11" s="58">
        <v>29550</v>
      </c>
      <c r="I11" s="58">
        <f t="shared" si="0"/>
        <v>757960.08</v>
      </c>
    </row>
    <row r="12" spans="2:9" ht="18" customHeight="1">
      <c r="B12" s="52">
        <v>8</v>
      </c>
      <c r="C12" s="57" t="s">
        <v>194</v>
      </c>
      <c r="D12" s="58">
        <f>SUM(D13:D22)</f>
        <v>1270870.4500000002</v>
      </c>
      <c r="E12" s="57" t="s">
        <v>216</v>
      </c>
      <c r="F12" s="58">
        <f>SUM(F13:F22)</f>
        <v>112511.73</v>
      </c>
      <c r="G12" s="57" t="s">
        <v>228</v>
      </c>
      <c r="H12" s="58">
        <f>SUM(H13:H22)</f>
        <v>85627.1</v>
      </c>
      <c r="I12" s="58">
        <f t="shared" si="0"/>
        <v>1469009.2800000003</v>
      </c>
    </row>
    <row r="13" spans="2:9" ht="18" customHeight="1">
      <c r="B13" s="52">
        <v>9</v>
      </c>
      <c r="C13" s="57" t="s">
        <v>195</v>
      </c>
      <c r="D13" s="58">
        <v>0</v>
      </c>
      <c r="E13" s="57" t="s">
        <v>220</v>
      </c>
      <c r="F13" s="58">
        <v>14051.71</v>
      </c>
      <c r="G13" s="57" t="s">
        <v>229</v>
      </c>
      <c r="H13" s="58">
        <v>0</v>
      </c>
      <c r="I13" s="58">
        <f t="shared" si="0"/>
        <v>14051.71</v>
      </c>
    </row>
    <row r="14" spans="2:9" ht="18" customHeight="1">
      <c r="B14" s="52">
        <v>10</v>
      </c>
      <c r="C14" s="57" t="s">
        <v>196</v>
      </c>
      <c r="D14" s="58">
        <v>0</v>
      </c>
      <c r="E14" s="57" t="s">
        <v>221</v>
      </c>
      <c r="F14" s="58">
        <v>74588.92</v>
      </c>
      <c r="G14" s="57" t="s">
        <v>230</v>
      </c>
      <c r="H14" s="58">
        <v>0</v>
      </c>
      <c r="I14" s="58">
        <f t="shared" si="0"/>
        <v>74588.92</v>
      </c>
    </row>
    <row r="15" spans="2:9" ht="18" customHeight="1">
      <c r="B15" s="52">
        <v>11</v>
      </c>
      <c r="C15" s="57" t="s">
        <v>197</v>
      </c>
      <c r="D15" s="58">
        <v>0</v>
      </c>
      <c r="E15" s="57" t="s">
        <v>222</v>
      </c>
      <c r="F15" s="58"/>
      <c r="G15" s="57" t="s">
        <v>231</v>
      </c>
      <c r="H15" s="58">
        <v>0</v>
      </c>
      <c r="I15" s="58">
        <f t="shared" si="0"/>
        <v>0</v>
      </c>
    </row>
    <row r="16" spans="2:9" ht="18" customHeight="1">
      <c r="B16" s="52">
        <v>12</v>
      </c>
      <c r="C16" s="57" t="s">
        <v>202</v>
      </c>
      <c r="D16" s="58">
        <v>21575</v>
      </c>
      <c r="E16" s="57" t="s">
        <v>202</v>
      </c>
      <c r="F16" s="58"/>
      <c r="G16" s="57" t="s">
        <v>201</v>
      </c>
      <c r="H16" s="58">
        <v>4144</v>
      </c>
      <c r="I16" s="58">
        <f t="shared" si="0"/>
        <v>25719</v>
      </c>
    </row>
    <row r="17" spans="2:9" ht="18" customHeight="1">
      <c r="B17" s="52">
        <v>13</v>
      </c>
      <c r="C17" s="57" t="s">
        <v>204</v>
      </c>
      <c r="D17" s="58">
        <v>18577.55</v>
      </c>
      <c r="E17" s="57" t="s">
        <v>204</v>
      </c>
      <c r="F17" s="58">
        <v>2624.4</v>
      </c>
      <c r="G17" s="57" t="s">
        <v>203</v>
      </c>
      <c r="H17" s="58">
        <v>69561.960000000006</v>
      </c>
      <c r="I17" s="58">
        <f t="shared" si="0"/>
        <v>90763.91</v>
      </c>
    </row>
    <row r="18" spans="2:9" ht="18" customHeight="1">
      <c r="B18" s="52">
        <v>14</v>
      </c>
      <c r="C18" s="57" t="s">
        <v>206</v>
      </c>
      <c r="D18" s="58">
        <v>903880</v>
      </c>
      <c r="E18" s="57" t="s">
        <v>245</v>
      </c>
      <c r="F18" s="58"/>
      <c r="G18" s="57" t="s">
        <v>205</v>
      </c>
      <c r="H18" s="58">
        <v>6276</v>
      </c>
      <c r="I18" s="58">
        <f t="shared" si="0"/>
        <v>910156</v>
      </c>
    </row>
    <row r="19" spans="2:9" ht="18" customHeight="1">
      <c r="B19" s="52">
        <v>15</v>
      </c>
      <c r="C19" s="57" t="s">
        <v>207</v>
      </c>
      <c r="D19" s="58">
        <v>6563.9</v>
      </c>
      <c r="E19" s="57" t="s">
        <v>219</v>
      </c>
      <c r="F19" s="58" t="s">
        <v>380</v>
      </c>
      <c r="G19" s="57" t="s">
        <v>198</v>
      </c>
      <c r="H19" s="58" t="s">
        <v>380</v>
      </c>
      <c r="I19" s="58" t="e">
        <f t="shared" si="0"/>
        <v>#VALUE!</v>
      </c>
    </row>
    <row r="20" spans="2:9" ht="18" customHeight="1">
      <c r="B20" s="52">
        <v>16</v>
      </c>
      <c r="C20" s="57" t="s">
        <v>208</v>
      </c>
      <c r="D20" s="58"/>
      <c r="E20" s="57" t="s">
        <v>218</v>
      </c>
      <c r="F20" s="58" t="s">
        <v>380</v>
      </c>
      <c r="G20" s="57" t="s">
        <v>199</v>
      </c>
      <c r="H20" s="58" t="s">
        <v>380</v>
      </c>
      <c r="I20" s="58" t="e">
        <f t="shared" si="0"/>
        <v>#VALUE!</v>
      </c>
    </row>
    <row r="21" spans="2:9" ht="18" customHeight="1">
      <c r="B21" s="52">
        <v>17</v>
      </c>
      <c r="C21" s="57" t="s">
        <v>200</v>
      </c>
      <c r="D21" s="58"/>
      <c r="E21" s="57" t="s">
        <v>217</v>
      </c>
      <c r="F21" s="58">
        <v>21246.7</v>
      </c>
      <c r="G21" s="57" t="s">
        <v>232</v>
      </c>
      <c r="H21" s="58" t="s">
        <v>380</v>
      </c>
      <c r="I21" s="58" t="e">
        <f t="shared" si="0"/>
        <v>#VALUE!</v>
      </c>
    </row>
    <row r="22" spans="2:9" ht="18" customHeight="1">
      <c r="B22" s="52">
        <v>18</v>
      </c>
      <c r="C22" s="57" t="s">
        <v>210</v>
      </c>
      <c r="D22" s="58">
        <v>320274</v>
      </c>
      <c r="E22" s="57" t="s">
        <v>210</v>
      </c>
      <c r="F22" s="58"/>
      <c r="G22" s="57" t="s">
        <v>209</v>
      </c>
      <c r="H22" s="58">
        <v>5645.14</v>
      </c>
      <c r="I22" s="58">
        <f t="shared" si="0"/>
        <v>325919.14</v>
      </c>
    </row>
    <row r="23" spans="2:9" s="64" customFormat="1" ht="18" customHeight="1">
      <c r="B23" s="60">
        <v>19</v>
      </c>
      <c r="C23" s="61" t="s">
        <v>211</v>
      </c>
      <c r="D23" s="62">
        <f>D6+D11+D12</f>
        <v>3967704.5600000005</v>
      </c>
      <c r="E23" s="63" t="s">
        <v>223</v>
      </c>
      <c r="F23" s="62">
        <f>F6+F11+F12</f>
        <v>860491.61</v>
      </c>
      <c r="G23" s="63" t="s">
        <v>386</v>
      </c>
      <c r="H23" s="62">
        <f>H6+H11+H12</f>
        <v>166420.54999999999</v>
      </c>
      <c r="I23" s="58">
        <f t="shared" si="0"/>
        <v>4994616.7200000007</v>
      </c>
    </row>
    <row r="24" spans="2:9" s="122" customFormat="1" ht="18" customHeight="1">
      <c r="B24" s="104">
        <v>20</v>
      </c>
      <c r="C24" s="170" t="s">
        <v>212</v>
      </c>
      <c r="D24" s="62">
        <f>[1]Sheet1!$B$16</f>
        <v>998318.14402728062</v>
      </c>
      <c r="E24" s="171" t="s">
        <v>226</v>
      </c>
      <c r="F24" s="62">
        <f>[1]Sheet1!$B$17</f>
        <v>53546.101599258654</v>
      </c>
      <c r="G24" s="170" t="s">
        <v>225</v>
      </c>
      <c r="H24" s="62">
        <f>[1]Sheet1!$B$18</f>
        <v>19842.834373460784</v>
      </c>
      <c r="I24" s="58">
        <f t="shared" si="0"/>
        <v>1071707.08</v>
      </c>
    </row>
    <row r="25" spans="2:9" s="64" customFormat="1" ht="18" customHeight="1">
      <c r="B25" s="60">
        <v>21</v>
      </c>
      <c r="C25" s="61" t="s">
        <v>213</v>
      </c>
      <c r="D25" s="62">
        <f>D23+D24</f>
        <v>4966022.7040272811</v>
      </c>
      <c r="E25" s="63" t="s">
        <v>224</v>
      </c>
      <c r="F25" s="62">
        <f>F23+F24</f>
        <v>914037.71159925859</v>
      </c>
      <c r="G25" s="63" t="s">
        <v>387</v>
      </c>
      <c r="H25" s="62">
        <f>H23+H24</f>
        <v>186263.38437346078</v>
      </c>
      <c r="I25" s="58">
        <f t="shared" si="0"/>
        <v>6066323.8000000007</v>
      </c>
    </row>
    <row r="27" spans="2:9">
      <c r="D27" s="30"/>
      <c r="F27" s="30"/>
      <c r="H27" s="30"/>
      <c r="I27" s="30"/>
    </row>
    <row r="28" spans="2:9">
      <c r="D28" s="30"/>
      <c r="F28" s="30"/>
      <c r="H28" s="30"/>
      <c r="I28" s="30"/>
    </row>
    <row r="30" spans="2:9">
      <c r="I30" s="30">
        <f>I24-费用明细表!D43</f>
        <v>0</v>
      </c>
    </row>
  </sheetData>
  <mergeCells count="2">
    <mergeCell ref="B1:I1"/>
    <mergeCell ref="B2:I2"/>
  </mergeCells>
  <phoneticPr fontId="1" type="noConversion"/>
  <pageMargins left="0.19685039370078741" right="0.19685039370078741" top="0.98425196850393704" bottom="0.39370078740157483" header="0.31496062992125984" footer="0.31496062992125984"/>
  <pageSetup paperSize="9" orientation="landscape" r:id="rId1"/>
  <headerFooter>
    <oddFooter>&amp;C5</oddFooter>
  </headerFooter>
</worksheet>
</file>

<file path=xl/worksheets/sheet7.xml><?xml version="1.0" encoding="utf-8"?>
<worksheet xmlns="http://schemas.openxmlformats.org/spreadsheetml/2006/main" xmlns:r="http://schemas.openxmlformats.org/officeDocument/2006/relationships">
  <dimension ref="B1:D64"/>
  <sheetViews>
    <sheetView topLeftCell="A25" workbookViewId="0">
      <selection activeCell="D47" sqref="D47"/>
    </sheetView>
  </sheetViews>
  <sheetFormatPr defaultRowHeight="15.75"/>
  <cols>
    <col min="1" max="1" width="2" style="27" customWidth="1"/>
    <col min="2" max="2" width="5.875" style="27" customWidth="1"/>
    <col min="3" max="3" width="42.875" style="27" customWidth="1"/>
    <col min="4" max="4" width="24.75" style="27" customWidth="1"/>
    <col min="5" max="16384" width="9" style="27"/>
  </cols>
  <sheetData>
    <row r="1" spans="2:4" ht="30">
      <c r="B1" s="185" t="s">
        <v>395</v>
      </c>
      <c r="C1" s="185"/>
      <c r="D1" s="185"/>
    </row>
    <row r="2" spans="2:4" ht="18" customHeight="1">
      <c r="B2" s="180" t="str">
        <f>保教活动成本表!B2</f>
        <v>2016年度</v>
      </c>
      <c r="C2" s="180"/>
      <c r="D2" s="180"/>
    </row>
    <row r="3" spans="2:4" ht="18" customHeight="1">
      <c r="B3" s="146" t="str">
        <f>保教活动成本表!B3</f>
        <v>编制单位： 深圳市泰宁幼儿园</v>
      </c>
      <c r="C3" s="146"/>
      <c r="D3" s="147" t="str">
        <f>保教活动成本表!H3</f>
        <v>金额单位：人民币元</v>
      </c>
    </row>
    <row r="4" spans="2:4" ht="17.25" customHeight="1">
      <c r="B4" s="169" t="s">
        <v>179</v>
      </c>
      <c r="C4" s="169" t="s">
        <v>233</v>
      </c>
      <c r="D4" s="169" t="s">
        <v>181</v>
      </c>
    </row>
    <row r="5" spans="2:4" ht="16.5" customHeight="1">
      <c r="B5" s="148">
        <v>1</v>
      </c>
      <c r="C5" s="67" t="s">
        <v>234</v>
      </c>
      <c r="D5" s="42">
        <f>SUM(D16:D40)+D6+D11</f>
        <v>1071707.08</v>
      </c>
    </row>
    <row r="6" spans="2:4" ht="16.5" customHeight="1">
      <c r="B6" s="148">
        <v>2</v>
      </c>
      <c r="C6" s="67" t="s">
        <v>235</v>
      </c>
      <c r="D6" s="42">
        <f>SUM(D7:D10)</f>
        <v>435906.76</v>
      </c>
    </row>
    <row r="7" spans="2:4" ht="16.5" customHeight="1">
      <c r="B7" s="148">
        <v>3</v>
      </c>
      <c r="C7" s="67" t="s">
        <v>185</v>
      </c>
      <c r="D7" s="42">
        <v>421749.39</v>
      </c>
    </row>
    <row r="8" spans="2:4" ht="16.5" customHeight="1">
      <c r="B8" s="148">
        <v>4</v>
      </c>
      <c r="C8" s="67" t="s">
        <v>187</v>
      </c>
      <c r="D8" s="42">
        <v>11579.57</v>
      </c>
    </row>
    <row r="9" spans="2:4" ht="16.5" customHeight="1">
      <c r="B9" s="148">
        <v>5</v>
      </c>
      <c r="C9" s="67" t="s">
        <v>189</v>
      </c>
      <c r="D9" s="42">
        <v>2577.8000000000002</v>
      </c>
    </row>
    <row r="10" spans="2:4" ht="16.5" customHeight="1">
      <c r="B10" s="148">
        <v>6</v>
      </c>
      <c r="C10" s="67" t="s">
        <v>191</v>
      </c>
      <c r="D10" s="42"/>
    </row>
    <row r="11" spans="2:4" ht="16.5" customHeight="1">
      <c r="B11" s="148">
        <v>7</v>
      </c>
      <c r="C11" s="67" t="s">
        <v>236</v>
      </c>
      <c r="D11" s="42">
        <f>SUM(D12:D15)</f>
        <v>184113.36</v>
      </c>
    </row>
    <row r="12" spans="2:4" ht="16.5" customHeight="1">
      <c r="B12" s="148">
        <v>8</v>
      </c>
      <c r="C12" s="67" t="s">
        <v>185</v>
      </c>
      <c r="D12" s="42">
        <v>161743</v>
      </c>
    </row>
    <row r="13" spans="2:4" ht="16.5" customHeight="1">
      <c r="B13" s="148">
        <v>9</v>
      </c>
      <c r="C13" s="67" t="s">
        <v>187</v>
      </c>
      <c r="D13" s="42">
        <v>17177.96</v>
      </c>
    </row>
    <row r="14" spans="2:4" ht="16.5" customHeight="1">
      <c r="B14" s="148">
        <v>10</v>
      </c>
      <c r="C14" s="67" t="s">
        <v>189</v>
      </c>
      <c r="D14" s="42">
        <v>5192.3999999999996</v>
      </c>
    </row>
    <row r="15" spans="2:4" ht="16.5" customHeight="1">
      <c r="B15" s="148">
        <v>11</v>
      </c>
      <c r="C15" s="67" t="s">
        <v>191</v>
      </c>
      <c r="D15" s="42"/>
    </row>
    <row r="16" spans="2:4" ht="16.5" customHeight="1">
      <c r="B16" s="148">
        <v>12</v>
      </c>
      <c r="C16" s="67" t="s">
        <v>240</v>
      </c>
      <c r="D16" s="42">
        <v>-2412.79</v>
      </c>
    </row>
    <row r="17" spans="2:4" ht="16.5" customHeight="1">
      <c r="B17" s="148">
        <v>13</v>
      </c>
      <c r="C17" s="67" t="s">
        <v>241</v>
      </c>
      <c r="D17" s="42">
        <v>39301.39</v>
      </c>
    </row>
    <row r="18" spans="2:4" ht="16.5" customHeight="1">
      <c r="B18" s="148">
        <v>14</v>
      </c>
      <c r="C18" s="67" t="s">
        <v>242</v>
      </c>
      <c r="D18" s="42">
        <v>195952</v>
      </c>
    </row>
    <row r="19" spans="2:4" ht="16.5" customHeight="1">
      <c r="B19" s="148">
        <v>15</v>
      </c>
      <c r="C19" s="67" t="s">
        <v>243</v>
      </c>
      <c r="D19" s="42"/>
    </row>
    <row r="20" spans="2:4" ht="16.5" customHeight="1">
      <c r="B20" s="148">
        <v>16</v>
      </c>
      <c r="C20" s="67" t="s">
        <v>244</v>
      </c>
      <c r="D20" s="42">
        <v>26378.639999999999</v>
      </c>
    </row>
    <row r="21" spans="2:4" ht="16.5" customHeight="1">
      <c r="B21" s="148">
        <v>17</v>
      </c>
      <c r="C21" s="67" t="s">
        <v>246</v>
      </c>
      <c r="D21" s="42"/>
    </row>
    <row r="22" spans="2:4" ht="16.5" customHeight="1">
      <c r="B22" s="148">
        <v>18</v>
      </c>
      <c r="C22" s="67" t="s">
        <v>247</v>
      </c>
      <c r="D22" s="42">
        <v>400</v>
      </c>
    </row>
    <row r="23" spans="2:4" ht="16.5" customHeight="1">
      <c r="B23" s="148">
        <v>19</v>
      </c>
      <c r="C23" s="67" t="s">
        <v>248</v>
      </c>
      <c r="D23" s="42">
        <v>75870.600000000006</v>
      </c>
    </row>
    <row r="24" spans="2:4" ht="16.5" customHeight="1">
      <c r="B24" s="148">
        <v>20</v>
      </c>
      <c r="C24" s="67" t="s">
        <v>249</v>
      </c>
      <c r="D24" s="42">
        <v>9738.52</v>
      </c>
    </row>
    <row r="25" spans="2:4" ht="16.5" customHeight="1">
      <c r="B25" s="148">
        <v>21</v>
      </c>
      <c r="C25" s="67" t="s">
        <v>250</v>
      </c>
      <c r="D25" s="42"/>
    </row>
    <row r="26" spans="2:4" ht="16.5" customHeight="1">
      <c r="B26" s="148">
        <v>22</v>
      </c>
      <c r="C26" s="67" t="s">
        <v>251</v>
      </c>
      <c r="D26" s="42">
        <v>11671.8</v>
      </c>
    </row>
    <row r="27" spans="2:4" ht="16.5" customHeight="1">
      <c r="B27" s="148">
        <v>23</v>
      </c>
      <c r="C27" s="67" t="s">
        <v>252</v>
      </c>
      <c r="D27" s="42"/>
    </row>
    <row r="28" spans="2:4" ht="16.5" customHeight="1">
      <c r="B28" s="148">
        <v>24</v>
      </c>
      <c r="C28" s="67" t="s">
        <v>253</v>
      </c>
      <c r="D28" s="42"/>
    </row>
    <row r="29" spans="2:4" ht="16.5" customHeight="1">
      <c r="B29" s="148">
        <v>25</v>
      </c>
      <c r="C29" s="67" t="s">
        <v>254</v>
      </c>
      <c r="D29" s="42"/>
    </row>
    <row r="30" spans="2:4" ht="16.5" customHeight="1">
      <c r="B30" s="148">
        <v>26</v>
      </c>
      <c r="C30" s="67" t="s">
        <v>255</v>
      </c>
      <c r="D30" s="42"/>
    </row>
    <row r="31" spans="2:4" ht="16.5" customHeight="1">
      <c r="B31" s="148">
        <v>27</v>
      </c>
      <c r="C31" s="67" t="s">
        <v>256</v>
      </c>
      <c r="D31" s="42"/>
    </row>
    <row r="32" spans="2:4" ht="16.5" customHeight="1">
      <c r="B32" s="148">
        <v>28</v>
      </c>
      <c r="C32" s="67" t="s">
        <v>257</v>
      </c>
      <c r="D32" s="42"/>
    </row>
    <row r="33" spans="2:4" ht="16.5" customHeight="1">
      <c r="B33" s="148">
        <v>29</v>
      </c>
      <c r="C33" s="67" t="s">
        <v>258</v>
      </c>
      <c r="D33" s="42">
        <v>83055.600000000006</v>
      </c>
    </row>
    <row r="34" spans="2:4" ht="16.5" customHeight="1">
      <c r="B34" s="148">
        <v>30</v>
      </c>
      <c r="C34" s="67" t="s">
        <v>259</v>
      </c>
      <c r="D34" s="42"/>
    </row>
    <row r="35" spans="2:4" ht="16.5" customHeight="1">
      <c r="B35" s="148">
        <v>31</v>
      </c>
      <c r="C35" s="67" t="s">
        <v>260</v>
      </c>
      <c r="D35" s="42">
        <v>-1418.8</v>
      </c>
    </row>
    <row r="36" spans="2:4" ht="16.5" customHeight="1">
      <c r="B36" s="148">
        <v>32</v>
      </c>
      <c r="C36" s="67" t="s">
        <v>261</v>
      </c>
      <c r="D36" s="42"/>
    </row>
    <row r="37" spans="2:4" ht="16.5" customHeight="1">
      <c r="B37" s="148">
        <v>33</v>
      </c>
      <c r="C37" s="67" t="s">
        <v>262</v>
      </c>
      <c r="D37" s="42"/>
    </row>
    <row r="38" spans="2:4" ht="16.5" customHeight="1">
      <c r="B38" s="148">
        <v>34</v>
      </c>
      <c r="C38" s="67" t="s">
        <v>392</v>
      </c>
      <c r="D38" s="42">
        <v>2235</v>
      </c>
    </row>
    <row r="39" spans="2:4" ht="16.5" customHeight="1">
      <c r="B39" s="148">
        <v>35</v>
      </c>
      <c r="C39" s="67" t="s">
        <v>393</v>
      </c>
      <c r="D39" s="42"/>
    </row>
    <row r="40" spans="2:4" ht="16.5" customHeight="1">
      <c r="B40" s="148">
        <v>36</v>
      </c>
      <c r="C40" s="67" t="s">
        <v>394</v>
      </c>
      <c r="D40" s="42">
        <v>10915</v>
      </c>
    </row>
    <row r="41" spans="2:4" ht="16.5" customHeight="1">
      <c r="B41" s="148">
        <v>37</v>
      </c>
      <c r="C41" s="67" t="s">
        <v>237</v>
      </c>
      <c r="D41" s="42">
        <v>0</v>
      </c>
    </row>
    <row r="42" spans="2:4" ht="16.5" customHeight="1">
      <c r="B42" s="148">
        <v>38</v>
      </c>
      <c r="C42" s="67" t="s">
        <v>238</v>
      </c>
      <c r="D42" s="42">
        <v>0</v>
      </c>
    </row>
    <row r="43" spans="2:4" ht="16.5" customHeight="1">
      <c r="B43" s="148">
        <v>39</v>
      </c>
      <c r="C43" s="67" t="s">
        <v>239</v>
      </c>
      <c r="D43" s="42">
        <f>D42+D41+D5</f>
        <v>1071707.08</v>
      </c>
    </row>
    <row r="44" spans="2:4" ht="17.25" customHeight="1">
      <c r="D44" s="86"/>
    </row>
    <row r="45" spans="2:4" ht="17.25" customHeight="1">
      <c r="D45" s="86"/>
    </row>
    <row r="46" spans="2:4" ht="17.25" customHeight="1"/>
    <row r="47" spans="2:4" ht="17.25" customHeight="1"/>
    <row r="48" spans="2:4"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sheetData>
  <mergeCells count="2">
    <mergeCell ref="B1:D1"/>
    <mergeCell ref="B2:D2"/>
  </mergeCells>
  <phoneticPr fontId="1" type="noConversion"/>
  <printOptions horizontalCentered="1" verticalCentered="1"/>
  <pageMargins left="0.98425196850393704" right="0.70866141732283472" top="0.74803149606299213" bottom="0.74803149606299213" header="0.31496062992125984" footer="0.31496062992125984"/>
  <pageSetup paperSize="9" orientation="portrait" r:id="rId1"/>
  <headerFooter>
    <oddFooter>&amp;C6</oddFooter>
  </headerFooter>
</worksheet>
</file>

<file path=xl/worksheets/sheet8.xml><?xml version="1.0" encoding="utf-8"?>
<worksheet xmlns="http://schemas.openxmlformats.org/spreadsheetml/2006/main" xmlns:r="http://schemas.openxmlformats.org/officeDocument/2006/relationships">
  <dimension ref="B1:H29"/>
  <sheetViews>
    <sheetView topLeftCell="A22" workbookViewId="0">
      <selection activeCell="H9" sqref="H9"/>
    </sheetView>
  </sheetViews>
  <sheetFormatPr defaultRowHeight="15.75"/>
  <cols>
    <col min="1" max="1" width="1.75" style="64" customWidth="1"/>
    <col min="2" max="2" width="32.25" style="64" customWidth="1"/>
    <col min="3" max="6" width="15.5" style="64" customWidth="1"/>
    <col min="7" max="7" width="15.125" style="64" customWidth="1"/>
    <col min="8" max="8" width="24.625" style="64" customWidth="1"/>
    <col min="9" max="9" width="0.25" style="64" customWidth="1"/>
    <col min="10" max="16384" width="9" style="64"/>
  </cols>
  <sheetData>
    <row r="1" spans="2:8" ht="30">
      <c r="B1" s="201" t="s">
        <v>263</v>
      </c>
      <c r="C1" s="201"/>
      <c r="D1" s="201"/>
      <c r="E1" s="201"/>
      <c r="F1" s="201"/>
      <c r="G1" s="201"/>
      <c r="H1" s="201"/>
    </row>
    <row r="2" spans="2:8" ht="18.75" customHeight="1">
      <c r="B2" s="194" t="str">
        <f>费用明细表!B2</f>
        <v>2016年度</v>
      </c>
      <c r="C2" s="194"/>
      <c r="D2" s="194"/>
      <c r="E2" s="194"/>
      <c r="F2" s="194"/>
      <c r="G2" s="194"/>
      <c r="H2" s="194"/>
    </row>
    <row r="3" spans="2:8" ht="18.75" customHeight="1">
      <c r="B3" s="64" t="str">
        <f>费用明细表!B3</f>
        <v>编制单位： 深圳市泰宁幼儿园</v>
      </c>
      <c r="G3" s="64" t="str">
        <f>费用明细表!D3</f>
        <v>金额单位：人民币元</v>
      </c>
    </row>
    <row r="4" spans="2:8" s="141" customFormat="1" ht="17.25" customHeight="1">
      <c r="B4" s="202" t="s">
        <v>264</v>
      </c>
      <c r="C4" s="202" t="s">
        <v>265</v>
      </c>
      <c r="D4" s="202" t="s">
        <v>266</v>
      </c>
      <c r="E4" s="202"/>
      <c r="F4" s="202" t="s">
        <v>269</v>
      </c>
      <c r="G4" s="203" t="s">
        <v>270</v>
      </c>
      <c r="H4" s="203" t="s">
        <v>271</v>
      </c>
    </row>
    <row r="5" spans="2:8" s="141" customFormat="1" ht="17.25" customHeight="1">
      <c r="B5" s="202"/>
      <c r="C5" s="202"/>
      <c r="D5" s="142" t="s">
        <v>267</v>
      </c>
      <c r="E5" s="142" t="s">
        <v>268</v>
      </c>
      <c r="F5" s="202"/>
      <c r="G5" s="203"/>
      <c r="H5" s="203"/>
    </row>
    <row r="6" spans="2:8" ht="17.25" customHeight="1">
      <c r="B6" s="143" t="s">
        <v>272</v>
      </c>
      <c r="C6" s="43">
        <v>3250</v>
      </c>
      <c r="D6" s="43">
        <f>D7+D11+D12</f>
        <v>251750</v>
      </c>
      <c r="E6" s="43">
        <f>E7+E11+E12</f>
        <v>254440</v>
      </c>
      <c r="F6" s="43">
        <f>C6+D6-E6</f>
        <v>560</v>
      </c>
      <c r="G6" s="43"/>
      <c r="H6" s="144"/>
    </row>
    <row r="7" spans="2:8" ht="17.25" customHeight="1">
      <c r="B7" s="143" t="s">
        <v>273</v>
      </c>
      <c r="C7" s="43">
        <v>3250</v>
      </c>
      <c r="D7" s="43">
        <f>SUM(D8:D10)</f>
        <v>251750</v>
      </c>
      <c r="E7" s="43">
        <f>SUM(E8:E10)</f>
        <v>254440</v>
      </c>
      <c r="F7" s="43">
        <f t="shared" ref="F7:F25" si="0">C7+D7-E7</f>
        <v>560</v>
      </c>
      <c r="G7" s="43"/>
      <c r="H7" s="143"/>
    </row>
    <row r="8" spans="2:8" ht="17.25" customHeight="1">
      <c r="B8" s="143" t="s">
        <v>390</v>
      </c>
      <c r="C8" s="43">
        <v>3250</v>
      </c>
      <c r="D8" s="43">
        <v>217750</v>
      </c>
      <c r="E8" s="43">
        <v>220440</v>
      </c>
      <c r="F8" s="43">
        <f t="shared" si="0"/>
        <v>560</v>
      </c>
      <c r="G8" s="143"/>
      <c r="H8" s="143"/>
    </row>
    <row r="9" spans="2:8" ht="17.25" customHeight="1">
      <c r="B9" s="143" t="s">
        <v>274</v>
      </c>
      <c r="C9" s="43">
        <v>0</v>
      </c>
      <c r="D9" s="43">
        <v>18020</v>
      </c>
      <c r="E9" s="43">
        <v>18020</v>
      </c>
      <c r="F9" s="43">
        <f t="shared" si="0"/>
        <v>0</v>
      </c>
      <c r="G9" s="143"/>
      <c r="H9" s="143"/>
    </row>
    <row r="10" spans="2:8" ht="17.25" customHeight="1">
      <c r="B10" s="143" t="s">
        <v>275</v>
      </c>
      <c r="C10" s="43">
        <v>0</v>
      </c>
      <c r="D10" s="43">
        <v>15980</v>
      </c>
      <c r="E10" s="43">
        <v>15980</v>
      </c>
      <c r="F10" s="43">
        <f t="shared" si="0"/>
        <v>0</v>
      </c>
      <c r="G10" s="143"/>
      <c r="H10" s="143"/>
    </row>
    <row r="11" spans="2:8" ht="17.25" customHeight="1">
      <c r="B11" s="143" t="s">
        <v>276</v>
      </c>
      <c r="C11" s="43">
        <v>0</v>
      </c>
      <c r="D11" s="43"/>
      <c r="E11" s="43"/>
      <c r="F11" s="43">
        <f t="shared" si="0"/>
        <v>0</v>
      </c>
      <c r="G11" s="43"/>
      <c r="H11" s="143"/>
    </row>
    <row r="12" spans="2:8" ht="17.25" customHeight="1">
      <c r="B12" s="143" t="s">
        <v>278</v>
      </c>
      <c r="C12" s="43">
        <v>0</v>
      </c>
      <c r="D12" s="43"/>
      <c r="E12" s="43"/>
      <c r="F12" s="43">
        <f t="shared" si="0"/>
        <v>0</v>
      </c>
      <c r="G12" s="43"/>
      <c r="H12" s="143"/>
    </row>
    <row r="13" spans="2:8" ht="17.25" customHeight="1">
      <c r="B13" s="143" t="s">
        <v>277</v>
      </c>
      <c r="C13" s="43">
        <v>6000</v>
      </c>
      <c r="D13" s="43">
        <f>SUM(D14:D16)</f>
        <v>334500</v>
      </c>
      <c r="E13" s="43">
        <f>SUM(E14:E16)</f>
        <v>340500</v>
      </c>
      <c r="F13" s="43">
        <f t="shared" si="0"/>
        <v>0</v>
      </c>
      <c r="G13" s="43"/>
      <c r="H13" s="143"/>
    </row>
    <row r="14" spans="2:8" ht="17.25" customHeight="1">
      <c r="B14" s="143" t="s">
        <v>279</v>
      </c>
      <c r="C14" s="43">
        <v>0</v>
      </c>
      <c r="D14" s="43">
        <v>300000</v>
      </c>
      <c r="E14" s="43">
        <v>300000</v>
      </c>
      <c r="F14" s="43">
        <f t="shared" si="0"/>
        <v>0</v>
      </c>
      <c r="G14" s="43"/>
      <c r="H14" s="143"/>
    </row>
    <row r="15" spans="2:8" ht="17.25" customHeight="1">
      <c r="B15" s="143" t="s">
        <v>284</v>
      </c>
      <c r="C15" s="43">
        <v>0</v>
      </c>
      <c r="D15" s="43">
        <v>3500</v>
      </c>
      <c r="E15" s="43">
        <v>3500</v>
      </c>
      <c r="F15" s="43">
        <f t="shared" si="0"/>
        <v>0</v>
      </c>
      <c r="G15" s="43"/>
      <c r="H15" s="143"/>
    </row>
    <row r="16" spans="2:8" ht="17.25" customHeight="1">
      <c r="B16" s="143" t="s">
        <v>285</v>
      </c>
      <c r="C16" s="43">
        <v>6000</v>
      </c>
      <c r="D16" s="43">
        <v>31000</v>
      </c>
      <c r="E16" s="43">
        <v>37000</v>
      </c>
      <c r="F16" s="43">
        <f t="shared" si="0"/>
        <v>0</v>
      </c>
      <c r="G16" s="43"/>
      <c r="H16" s="143"/>
    </row>
    <row r="17" spans="2:8" ht="17.25" customHeight="1">
      <c r="B17" s="143" t="s">
        <v>280</v>
      </c>
      <c r="C17" s="43">
        <v>500000</v>
      </c>
      <c r="D17" s="43">
        <f>SUM(D21:D25)+D18</f>
        <v>300000</v>
      </c>
      <c r="E17" s="43">
        <f>SUM(E21:E25)+E18</f>
        <v>800000</v>
      </c>
      <c r="F17" s="43">
        <f>SUM(F21:F25)+F18</f>
        <v>0</v>
      </c>
      <c r="G17" s="43">
        <f>SUM(G21:G25)+G18</f>
        <v>800000</v>
      </c>
      <c r="H17" s="143"/>
    </row>
    <row r="18" spans="2:8" ht="17.25" customHeight="1">
      <c r="B18" s="143" t="s">
        <v>281</v>
      </c>
      <c r="C18" s="43">
        <v>0</v>
      </c>
      <c r="D18" s="43">
        <f>SUM(D19:D20)</f>
        <v>0</v>
      </c>
      <c r="E18" s="43">
        <f>SUM(E19:E20)</f>
        <v>0</v>
      </c>
      <c r="F18" s="43">
        <f t="shared" si="0"/>
        <v>0</v>
      </c>
      <c r="G18" s="43"/>
      <c r="H18" s="143"/>
    </row>
    <row r="19" spans="2:8" ht="17.25" customHeight="1">
      <c r="B19" s="143" t="s">
        <v>283</v>
      </c>
      <c r="C19" s="43">
        <v>0</v>
      </c>
      <c r="D19" s="43"/>
      <c r="E19" s="43"/>
      <c r="F19" s="43">
        <f t="shared" si="0"/>
        <v>0</v>
      </c>
      <c r="G19" s="43"/>
      <c r="H19" s="143"/>
    </row>
    <row r="20" spans="2:8" ht="17.25" customHeight="1">
      <c r="B20" s="143" t="s">
        <v>282</v>
      </c>
      <c r="C20" s="43">
        <v>0</v>
      </c>
      <c r="D20" s="43"/>
      <c r="E20" s="43"/>
      <c r="F20" s="43">
        <f t="shared" si="0"/>
        <v>0</v>
      </c>
      <c r="G20" s="43"/>
      <c r="H20" s="143"/>
    </row>
    <row r="21" spans="2:8" ht="17.25" customHeight="1">
      <c r="B21" s="143" t="s">
        <v>421</v>
      </c>
      <c r="C21" s="43">
        <v>0</v>
      </c>
      <c r="D21" s="43"/>
      <c r="E21" s="43"/>
      <c r="F21" s="43">
        <f t="shared" si="0"/>
        <v>0</v>
      </c>
      <c r="G21" s="43"/>
      <c r="H21" s="143"/>
    </row>
    <row r="22" spans="2:8" ht="17.25" customHeight="1">
      <c r="B22" s="143" t="s">
        <v>286</v>
      </c>
      <c r="C22" s="43">
        <v>500000</v>
      </c>
      <c r="D22" s="43">
        <v>300000</v>
      </c>
      <c r="E22" s="43">
        <v>800000</v>
      </c>
      <c r="F22" s="43">
        <f t="shared" si="0"/>
        <v>0</v>
      </c>
      <c r="G22" s="43">
        <v>800000</v>
      </c>
      <c r="H22" s="143"/>
    </row>
    <row r="23" spans="2:8" ht="17.25" customHeight="1">
      <c r="B23" s="143" t="s">
        <v>287</v>
      </c>
      <c r="C23" s="43">
        <v>0</v>
      </c>
      <c r="D23" s="43"/>
      <c r="E23" s="43"/>
      <c r="F23" s="43">
        <f t="shared" si="0"/>
        <v>0</v>
      </c>
      <c r="G23" s="43"/>
      <c r="H23" s="143"/>
    </row>
    <row r="24" spans="2:8" ht="17.25" customHeight="1">
      <c r="B24" s="143" t="s">
        <v>288</v>
      </c>
      <c r="C24" s="43">
        <v>0</v>
      </c>
      <c r="D24" s="43"/>
      <c r="E24" s="43"/>
      <c r="F24" s="43">
        <f t="shared" si="0"/>
        <v>0</v>
      </c>
      <c r="G24" s="43"/>
      <c r="H24" s="143"/>
    </row>
    <row r="25" spans="2:8" ht="17.25" customHeight="1">
      <c r="B25" s="143" t="s">
        <v>289</v>
      </c>
      <c r="C25" s="43">
        <v>0</v>
      </c>
      <c r="D25" s="43"/>
      <c r="E25" s="43"/>
      <c r="F25" s="43">
        <f t="shared" si="0"/>
        <v>0</v>
      </c>
      <c r="G25" s="43"/>
      <c r="H25" s="143"/>
    </row>
    <row r="26" spans="2:8" ht="17.25" customHeight="1">
      <c r="B26" s="143" t="s">
        <v>290</v>
      </c>
      <c r="C26" s="43">
        <v>509250</v>
      </c>
      <c r="D26" s="43">
        <f>D6+D13+D17</f>
        <v>886250</v>
      </c>
      <c r="E26" s="43">
        <f>E6+E13+E17</f>
        <v>1394940</v>
      </c>
      <c r="F26" s="43">
        <f>F6+F13+F17</f>
        <v>560</v>
      </c>
      <c r="G26" s="43">
        <f>G6+G13+G17</f>
        <v>800000</v>
      </c>
      <c r="H26" s="143"/>
    </row>
    <row r="27" spans="2:8" ht="17.25" customHeight="1"/>
    <row r="29" spans="2:8">
      <c r="F29" s="75"/>
    </row>
  </sheetData>
  <mergeCells count="8">
    <mergeCell ref="B1:H1"/>
    <mergeCell ref="B2:H2"/>
    <mergeCell ref="B4:B5"/>
    <mergeCell ref="C4:C5"/>
    <mergeCell ref="D4:E4"/>
    <mergeCell ref="F4:F5"/>
    <mergeCell ref="G4:G5"/>
    <mergeCell ref="H4:H5"/>
  </mergeCells>
  <phoneticPr fontId="1" type="noConversion"/>
  <pageMargins left="0.59055118110236227" right="0.59055118110236227" top="0.98425196850393704" bottom="0.39370078740157483" header="0.31496062992125984" footer="0.31496062992125984"/>
  <pageSetup paperSize="9" orientation="landscape" r:id="rId1"/>
  <headerFooter>
    <oddFooter>&amp;C7</oddFooter>
  </headerFooter>
</worksheet>
</file>

<file path=xl/worksheets/sheet9.xml><?xml version="1.0" encoding="utf-8"?>
<worksheet xmlns="http://schemas.openxmlformats.org/spreadsheetml/2006/main" xmlns:r="http://schemas.openxmlformats.org/officeDocument/2006/relationships">
  <dimension ref="A1:D40"/>
  <sheetViews>
    <sheetView topLeftCell="A28" workbookViewId="0">
      <selection activeCell="F18" sqref="F18"/>
    </sheetView>
  </sheetViews>
  <sheetFormatPr defaultColWidth="41.5" defaultRowHeight="18.75" customHeight="1"/>
  <cols>
    <col min="1" max="1" width="4.75" style="12" customWidth="1"/>
    <col min="2" max="2" width="43.875" style="12" customWidth="1"/>
    <col min="3" max="3" width="5.5" style="109" customWidth="1"/>
    <col min="4" max="4" width="21" style="12" customWidth="1"/>
    <col min="5" max="247" width="9" style="12" customWidth="1"/>
    <col min="248" max="248" width="4.75" style="12" customWidth="1"/>
    <col min="249" max="16384" width="41.5" style="12"/>
  </cols>
  <sheetData>
    <row r="1" spans="1:4" ht="25.5" customHeight="1">
      <c r="A1" s="189" t="s">
        <v>39</v>
      </c>
      <c r="B1" s="189"/>
      <c r="C1" s="189"/>
      <c r="D1" s="189"/>
    </row>
    <row r="2" spans="1:4" ht="18.75" customHeight="1">
      <c r="A2" s="209" t="str">
        <f>业务活动表!A2</f>
        <v>2016年度</v>
      </c>
      <c r="B2" s="209"/>
      <c r="C2" s="209"/>
      <c r="D2" s="209"/>
    </row>
    <row r="3" spans="1:4" ht="18.75" customHeight="1">
      <c r="A3" s="29" t="str">
        <f>业务活动表!A3</f>
        <v>编制单位： 深圳市泰宁幼儿园</v>
      </c>
      <c r="B3" s="19"/>
      <c r="D3" s="87" t="s">
        <v>23</v>
      </c>
    </row>
    <row r="4" spans="1:4" ht="18.75" customHeight="1">
      <c r="A4" s="210" t="s">
        <v>40</v>
      </c>
      <c r="B4" s="210"/>
      <c r="C4" s="103" t="s">
        <v>441</v>
      </c>
      <c r="D4" s="88" t="s">
        <v>442</v>
      </c>
    </row>
    <row r="5" spans="1:4" ht="18.75" customHeight="1">
      <c r="A5" s="211" t="s">
        <v>443</v>
      </c>
      <c r="B5" s="211"/>
      <c r="C5" s="110">
        <v>1</v>
      </c>
      <c r="D5" s="89"/>
    </row>
    <row r="6" spans="1:4" ht="18.75" customHeight="1">
      <c r="A6" s="22"/>
      <c r="B6" s="76" t="s">
        <v>444</v>
      </c>
      <c r="C6" s="110">
        <v>2</v>
      </c>
      <c r="D6" s="89">
        <f>业务活动表!C7</f>
        <v>0</v>
      </c>
    </row>
    <row r="7" spans="1:4" ht="18.75" customHeight="1">
      <c r="A7" s="22"/>
      <c r="B7" s="76" t="s">
        <v>41</v>
      </c>
      <c r="C7" s="110">
        <v>3</v>
      </c>
      <c r="D7" s="90">
        <f>业务活动表!C8</f>
        <v>5362335</v>
      </c>
    </row>
    <row r="8" spans="1:4" ht="18.75" customHeight="1">
      <c r="A8" s="22"/>
      <c r="B8" s="76" t="s">
        <v>42</v>
      </c>
      <c r="C8" s="110">
        <v>4</v>
      </c>
      <c r="D8" s="112"/>
    </row>
    <row r="9" spans="1:4" ht="18.75" customHeight="1">
      <c r="A9" s="22"/>
      <c r="B9" s="76" t="s">
        <v>43</v>
      </c>
      <c r="C9" s="110">
        <v>5</v>
      </c>
      <c r="D9" s="112">
        <f>补助收支!D26</f>
        <v>886250</v>
      </c>
    </row>
    <row r="10" spans="1:4" ht="18.75" customHeight="1">
      <c r="A10" s="22"/>
      <c r="B10" s="76" t="s">
        <v>44</v>
      </c>
      <c r="C10" s="110">
        <v>6</v>
      </c>
      <c r="D10" s="113">
        <v>1430105.76</v>
      </c>
    </row>
    <row r="11" spans="1:4" ht="18.75" customHeight="1">
      <c r="A11" s="204" t="s">
        <v>445</v>
      </c>
      <c r="B11" s="205"/>
      <c r="C11" s="110">
        <v>7</v>
      </c>
      <c r="D11" s="91">
        <f>SUM(D6:D10)</f>
        <v>7678690.7599999998</v>
      </c>
    </row>
    <row r="12" spans="1:4" ht="18.75" customHeight="1">
      <c r="A12" s="23"/>
      <c r="B12" s="24" t="s">
        <v>45</v>
      </c>
      <c r="C12" s="110">
        <v>8</v>
      </c>
      <c r="D12" s="89">
        <f>补助收支!E26</f>
        <v>1394940</v>
      </c>
    </row>
    <row r="13" spans="1:4" ht="18.75" customHeight="1">
      <c r="A13" s="22"/>
      <c r="B13" s="76" t="s">
        <v>46</v>
      </c>
      <c r="C13" s="110">
        <v>9</v>
      </c>
      <c r="D13" s="112">
        <f>保教活动成本表!I6+费用明细表!D6+费用明细表!D11+费用明细表!D39</f>
        <v>3387667.48</v>
      </c>
    </row>
    <row r="14" spans="1:4" ht="18.75" customHeight="1">
      <c r="A14" s="25"/>
      <c r="B14" s="26" t="s">
        <v>47</v>
      </c>
      <c r="C14" s="110">
        <v>10</v>
      </c>
      <c r="D14" s="92">
        <f>保教活动成本表!I25-现金流量表!D13-费用明细表!D20-费用明细表!D33</f>
        <v>2569222.0800000005</v>
      </c>
    </row>
    <row r="15" spans="1:4" ht="18.75" customHeight="1">
      <c r="A15" s="22"/>
      <c r="B15" s="76" t="s">
        <v>48</v>
      </c>
      <c r="C15" s="110">
        <v>11</v>
      </c>
      <c r="D15" s="90"/>
    </row>
    <row r="16" spans="1:4" ht="18.75" customHeight="1">
      <c r="A16" s="204" t="s">
        <v>446</v>
      </c>
      <c r="B16" s="205"/>
      <c r="C16" s="110">
        <v>12</v>
      </c>
      <c r="D16" s="91">
        <f>SUM(D12:D15)</f>
        <v>7351829.5600000005</v>
      </c>
    </row>
    <row r="17" spans="1:4" ht="18.75" customHeight="1">
      <c r="A17" s="207" t="s">
        <v>447</v>
      </c>
      <c r="B17" s="208"/>
      <c r="C17" s="110">
        <v>13</v>
      </c>
      <c r="D17" s="91">
        <f>D11-D16</f>
        <v>326861.19999999925</v>
      </c>
    </row>
    <row r="18" spans="1:4" ht="18.75" customHeight="1">
      <c r="A18" s="206" t="s">
        <v>49</v>
      </c>
      <c r="B18" s="206"/>
      <c r="C18" s="110">
        <v>14</v>
      </c>
      <c r="D18" s="89"/>
    </row>
    <row r="19" spans="1:4" ht="18.75" customHeight="1">
      <c r="A19" s="22"/>
      <c r="B19" s="76" t="s">
        <v>50</v>
      </c>
      <c r="C19" s="110">
        <v>15</v>
      </c>
      <c r="D19" s="89"/>
    </row>
    <row r="20" spans="1:4" ht="18.75" customHeight="1">
      <c r="A20" s="22"/>
      <c r="B20" s="76" t="s">
        <v>51</v>
      </c>
      <c r="C20" s="110">
        <v>16</v>
      </c>
      <c r="D20" s="112">
        <f>业务活动表!C16</f>
        <v>1990.54</v>
      </c>
    </row>
    <row r="21" spans="1:4" ht="18.75" customHeight="1">
      <c r="A21" s="22"/>
      <c r="B21" s="76" t="s">
        <v>52</v>
      </c>
      <c r="C21" s="110">
        <v>17</v>
      </c>
      <c r="D21" s="89"/>
    </row>
    <row r="22" spans="1:4" ht="18.75" customHeight="1">
      <c r="A22" s="22"/>
      <c r="B22" s="76" t="s">
        <v>53</v>
      </c>
      <c r="C22" s="110">
        <v>18</v>
      </c>
      <c r="D22" s="89"/>
    </row>
    <row r="23" spans="1:4" ht="18.75" customHeight="1">
      <c r="A23" s="204" t="s">
        <v>445</v>
      </c>
      <c r="B23" s="205"/>
      <c r="C23" s="110">
        <v>19</v>
      </c>
      <c r="D23" s="91">
        <f>SUM(D19:D22)</f>
        <v>1990.54</v>
      </c>
    </row>
    <row r="24" spans="1:4" ht="18.75" customHeight="1">
      <c r="A24" s="22"/>
      <c r="B24" s="76" t="s">
        <v>54</v>
      </c>
      <c r="C24" s="110">
        <v>20</v>
      </c>
      <c r="D24" s="145">
        <f>附注!J109</f>
        <v>491037</v>
      </c>
    </row>
    <row r="25" spans="1:4" ht="18.75" customHeight="1">
      <c r="A25" s="22"/>
      <c r="B25" s="76" t="s">
        <v>55</v>
      </c>
      <c r="C25" s="110">
        <v>21</v>
      </c>
      <c r="D25" s="89"/>
    </row>
    <row r="26" spans="1:4" ht="18.75" customHeight="1">
      <c r="A26" s="22"/>
      <c r="B26" s="76" t="s">
        <v>56</v>
      </c>
      <c r="C26" s="110">
        <v>22</v>
      </c>
      <c r="D26" s="89"/>
    </row>
    <row r="27" spans="1:4" ht="18.75" customHeight="1">
      <c r="A27" s="204" t="s">
        <v>446</v>
      </c>
      <c r="B27" s="205"/>
      <c r="C27" s="110">
        <v>23</v>
      </c>
      <c r="D27" s="91">
        <f>SUM(D24:D26)</f>
        <v>491037</v>
      </c>
    </row>
    <row r="28" spans="1:4" ht="18.75" customHeight="1">
      <c r="A28" s="207" t="s">
        <v>448</v>
      </c>
      <c r="B28" s="208"/>
      <c r="C28" s="110">
        <v>24</v>
      </c>
      <c r="D28" s="91">
        <f>D23-D27</f>
        <v>-489046.46</v>
      </c>
    </row>
    <row r="29" spans="1:4" ht="18.75" customHeight="1">
      <c r="A29" s="206" t="s">
        <v>57</v>
      </c>
      <c r="B29" s="206"/>
      <c r="C29" s="110">
        <v>25</v>
      </c>
      <c r="D29" s="89"/>
    </row>
    <row r="30" spans="1:4" ht="18.75" customHeight="1">
      <c r="A30" s="22"/>
      <c r="B30" s="76" t="s">
        <v>58</v>
      </c>
      <c r="C30" s="110">
        <v>26</v>
      </c>
      <c r="D30" s="89"/>
    </row>
    <row r="31" spans="1:4" ht="18.75" customHeight="1">
      <c r="A31" s="22"/>
      <c r="B31" s="76" t="s">
        <v>59</v>
      </c>
      <c r="C31" s="110">
        <v>27</v>
      </c>
      <c r="D31" s="89"/>
    </row>
    <row r="32" spans="1:4" ht="18.75" customHeight="1">
      <c r="A32" s="204" t="s">
        <v>445</v>
      </c>
      <c r="B32" s="205"/>
      <c r="C32" s="110">
        <v>28</v>
      </c>
      <c r="D32" s="89">
        <f>SUM(D30:D31)</f>
        <v>0</v>
      </c>
    </row>
    <row r="33" spans="1:4" ht="18.75" customHeight="1">
      <c r="A33" s="22"/>
      <c r="B33" s="76" t="s">
        <v>60</v>
      </c>
      <c r="C33" s="110">
        <v>29</v>
      </c>
      <c r="D33" s="89"/>
    </row>
    <row r="34" spans="1:4" ht="18.75" customHeight="1">
      <c r="A34" s="22"/>
      <c r="B34" s="76" t="s">
        <v>61</v>
      </c>
      <c r="C34" s="110">
        <v>30</v>
      </c>
      <c r="D34" s="89"/>
    </row>
    <row r="35" spans="1:4" ht="18.75" customHeight="1">
      <c r="A35" s="22"/>
      <c r="B35" s="76" t="s">
        <v>62</v>
      </c>
      <c r="C35" s="110">
        <v>31</v>
      </c>
      <c r="D35" s="89"/>
    </row>
    <row r="36" spans="1:4" ht="18.75" customHeight="1">
      <c r="A36" s="204" t="s">
        <v>446</v>
      </c>
      <c r="B36" s="205"/>
      <c r="C36" s="110">
        <v>32</v>
      </c>
      <c r="D36" s="89">
        <f>SUM(D33:D35)</f>
        <v>0</v>
      </c>
    </row>
    <row r="37" spans="1:4" ht="18.75" customHeight="1">
      <c r="A37" s="207" t="s">
        <v>449</v>
      </c>
      <c r="B37" s="208"/>
      <c r="C37" s="110">
        <v>33</v>
      </c>
      <c r="D37" s="91">
        <f>D32</f>
        <v>0</v>
      </c>
    </row>
    <row r="38" spans="1:4" ht="18.75" customHeight="1">
      <c r="A38" s="206" t="s">
        <v>63</v>
      </c>
      <c r="B38" s="206"/>
      <c r="C38" s="110">
        <v>34</v>
      </c>
      <c r="D38" s="89"/>
    </row>
    <row r="39" spans="1:4" ht="18.75" customHeight="1">
      <c r="A39" s="206" t="s">
        <v>64</v>
      </c>
      <c r="B39" s="206"/>
      <c r="C39" s="103">
        <v>35</v>
      </c>
      <c r="D39" s="91">
        <f>D17+D28+D37+D38</f>
        <v>-162185.26000000077</v>
      </c>
    </row>
    <row r="40" spans="1:4" ht="18.75" customHeight="1">
      <c r="C40" s="111"/>
    </row>
  </sheetData>
  <mergeCells count="17">
    <mergeCell ref="A1:D1"/>
    <mergeCell ref="A2:D2"/>
    <mergeCell ref="A17:B17"/>
    <mergeCell ref="A4:B4"/>
    <mergeCell ref="A5:B5"/>
    <mergeCell ref="A11:B11"/>
    <mergeCell ref="A16:B16"/>
    <mergeCell ref="A36:B36"/>
    <mergeCell ref="A39:B39"/>
    <mergeCell ref="A18:B18"/>
    <mergeCell ref="A28:B28"/>
    <mergeCell ref="A29:B29"/>
    <mergeCell ref="A37:B37"/>
    <mergeCell ref="A38:B38"/>
    <mergeCell ref="A23:B23"/>
    <mergeCell ref="A27:B27"/>
    <mergeCell ref="A32:B32"/>
  </mergeCells>
  <phoneticPr fontId="1" type="noConversion"/>
  <pageMargins left="1.1811023622047245" right="0.70866141732283472" top="0.19685039370078741" bottom="0.39370078740157483" header="0.31496062992125984" footer="0.15748031496062992"/>
  <pageSetup paperSize="9" orientation="portrait" r:id="rId1"/>
  <headerFooter>
    <oddFooter>&amp;C8</oddFooter>
  </headerFooter>
</worksheet>
</file>

<file path=xl/worksheets/sheet10.xml><?xml version="1.0" encoding="utf-8"?>
<worksheet xmlns="http://schemas.openxmlformats.org/spreadsheetml/2006/main" xmlns:r="http://schemas.openxmlformats.org/officeDocument/2006/relationships">
  <dimension ref="B1:M40"/>
  <sheetViews>
    <sheetView topLeftCell="A22" workbookViewId="0">
      <selection activeCell="O24" sqref="O24"/>
    </sheetView>
  </sheetViews>
  <sheetFormatPr defaultRowHeight="15.75"/>
  <cols>
    <col min="1" max="1" width="0.625" style="27" customWidth="1"/>
    <col min="2" max="2" width="28.75" style="27" customWidth="1"/>
    <col min="3" max="3" width="7.375" style="65" customWidth="1"/>
    <col min="4" max="4" width="8.875" style="27" customWidth="1"/>
    <col min="5" max="5" width="12.5" style="27" customWidth="1"/>
    <col min="6" max="6" width="9.125" style="27" customWidth="1"/>
    <col min="7" max="7" width="12.125" style="27" customWidth="1"/>
    <col min="8" max="8" width="9.25" style="27" customWidth="1"/>
    <col min="9" max="9" width="11" style="84" customWidth="1"/>
    <col min="10" max="10" width="0.875" style="27" customWidth="1"/>
    <col min="11" max="11" width="7" style="27" customWidth="1"/>
    <col min="12" max="12" width="17.25" style="27" hidden="1" customWidth="1"/>
    <col min="13" max="13" width="9" style="27" hidden="1" customWidth="1"/>
    <col min="14" max="16384" width="9" style="27"/>
  </cols>
  <sheetData>
    <row r="1" spans="2:9" ht="27">
      <c r="B1" s="217" t="s">
        <v>291</v>
      </c>
      <c r="C1" s="217"/>
      <c r="D1" s="217"/>
      <c r="E1" s="217"/>
      <c r="F1" s="217"/>
      <c r="G1" s="217"/>
      <c r="H1" s="217"/>
      <c r="I1" s="217"/>
    </row>
    <row r="2" spans="2:9" ht="18" customHeight="1">
      <c r="B2" s="180" t="str">
        <f>现金流量表!A2</f>
        <v>2016年度</v>
      </c>
      <c r="C2" s="180"/>
      <c r="D2" s="180"/>
      <c r="E2" s="180"/>
      <c r="F2" s="180"/>
      <c r="G2" s="180"/>
      <c r="H2" s="180"/>
      <c r="I2" s="180"/>
    </row>
    <row r="3" spans="2:9" ht="18" customHeight="1">
      <c r="B3" s="27" t="str">
        <f>现金流量表!A3</f>
        <v>编制单位： 深圳市泰宁幼儿园</v>
      </c>
      <c r="G3" s="218"/>
      <c r="H3" s="218"/>
      <c r="I3" s="218"/>
    </row>
    <row r="4" spans="2:9" s="65" customFormat="1" ht="18" customHeight="1">
      <c r="B4" s="214" t="s">
        <v>306</v>
      </c>
      <c r="C4" s="212" t="s">
        <v>315</v>
      </c>
      <c r="D4" s="214" t="s">
        <v>292</v>
      </c>
      <c r="E4" s="214"/>
      <c r="F4" s="214" t="s">
        <v>295</v>
      </c>
      <c r="G4" s="214"/>
      <c r="H4" s="214" t="s">
        <v>296</v>
      </c>
      <c r="I4" s="214"/>
    </row>
    <row r="5" spans="2:9" s="65" customFormat="1" ht="18" customHeight="1">
      <c r="B5" s="214"/>
      <c r="C5" s="213"/>
      <c r="D5" s="66" t="s">
        <v>293</v>
      </c>
      <c r="E5" s="66" t="s">
        <v>294</v>
      </c>
      <c r="F5" s="66" t="s">
        <v>293</v>
      </c>
      <c r="G5" s="66" t="s">
        <v>294</v>
      </c>
      <c r="H5" s="66" t="s">
        <v>293</v>
      </c>
      <c r="I5" s="68" t="s">
        <v>294</v>
      </c>
    </row>
    <row r="6" spans="2:9" ht="18" customHeight="1">
      <c r="B6" s="67" t="s">
        <v>297</v>
      </c>
      <c r="C6" s="66"/>
      <c r="D6" s="68">
        <v>12</v>
      </c>
      <c r="E6" s="68">
        <v>342</v>
      </c>
      <c r="F6" s="68">
        <f>SUM(F7:F10)</f>
        <v>12</v>
      </c>
      <c r="G6" s="68">
        <f>SUM(G7:G10)</f>
        <v>311</v>
      </c>
      <c r="H6" s="69">
        <f t="shared" ref="H6:I10" si="0">(D6+F6)/2</f>
        <v>12</v>
      </c>
      <c r="I6" s="68">
        <f t="shared" si="0"/>
        <v>326.5</v>
      </c>
    </row>
    <row r="7" spans="2:9" ht="18" customHeight="1">
      <c r="B7" s="67" t="s">
        <v>298</v>
      </c>
      <c r="C7" s="66"/>
      <c r="D7" s="68">
        <v>4</v>
      </c>
      <c r="E7" s="68">
        <v>127</v>
      </c>
      <c r="F7" s="68">
        <v>4</v>
      </c>
      <c r="G7" s="68">
        <v>115</v>
      </c>
      <c r="H7" s="69">
        <f t="shared" si="0"/>
        <v>4</v>
      </c>
      <c r="I7" s="68">
        <f t="shared" si="0"/>
        <v>121</v>
      </c>
    </row>
    <row r="8" spans="2:9" ht="18" customHeight="1">
      <c r="B8" s="67" t="s">
        <v>299</v>
      </c>
      <c r="C8" s="66"/>
      <c r="D8" s="68">
        <v>4</v>
      </c>
      <c r="E8" s="68">
        <v>117</v>
      </c>
      <c r="F8" s="68">
        <v>4</v>
      </c>
      <c r="G8" s="68">
        <v>106</v>
      </c>
      <c r="H8" s="69">
        <f t="shared" si="0"/>
        <v>4</v>
      </c>
      <c r="I8" s="68">
        <f t="shared" si="0"/>
        <v>111.5</v>
      </c>
    </row>
    <row r="9" spans="2:9" ht="18" customHeight="1">
      <c r="B9" s="67" t="s">
        <v>300</v>
      </c>
      <c r="C9" s="66"/>
      <c r="D9" s="68">
        <v>4</v>
      </c>
      <c r="E9" s="68">
        <v>98</v>
      </c>
      <c r="F9" s="68">
        <v>4</v>
      </c>
      <c r="G9" s="68">
        <v>90</v>
      </c>
      <c r="H9" s="69">
        <f t="shared" si="0"/>
        <v>4</v>
      </c>
      <c r="I9" s="68">
        <f t="shared" si="0"/>
        <v>94</v>
      </c>
    </row>
    <row r="10" spans="2:9" ht="18" customHeight="1">
      <c r="B10" s="67" t="s">
        <v>301</v>
      </c>
      <c r="C10" s="66"/>
      <c r="D10" s="68"/>
      <c r="E10" s="68"/>
      <c r="F10" s="68"/>
      <c r="G10" s="68"/>
      <c r="H10" s="69"/>
      <c r="I10" s="68">
        <f t="shared" si="0"/>
        <v>0</v>
      </c>
    </row>
    <row r="11" spans="2:9" ht="18" customHeight="1">
      <c r="B11" s="67" t="s">
        <v>303</v>
      </c>
      <c r="C11" s="66"/>
      <c r="D11" s="68">
        <v>0</v>
      </c>
      <c r="E11" s="68">
        <v>361</v>
      </c>
      <c r="F11" s="68">
        <f>SUM(F12:F13)</f>
        <v>0</v>
      </c>
      <c r="G11" s="68">
        <f>SUM(G12:G13)</f>
        <v>323</v>
      </c>
      <c r="H11" s="71">
        <f t="shared" ref="H11:I13" si="1">(D11+F11)/2</f>
        <v>0</v>
      </c>
      <c r="I11" s="68">
        <f>(E11+G11)/2</f>
        <v>342</v>
      </c>
    </row>
    <row r="12" spans="2:9" ht="18" customHeight="1">
      <c r="B12" s="67" t="s">
        <v>302</v>
      </c>
      <c r="C12" s="66"/>
      <c r="D12" s="68"/>
      <c r="E12" s="68">
        <v>342</v>
      </c>
      <c r="F12" s="68"/>
      <c r="G12" s="68">
        <v>311</v>
      </c>
      <c r="H12" s="71">
        <f t="shared" si="1"/>
        <v>0</v>
      </c>
      <c r="I12" s="68">
        <f t="shared" si="1"/>
        <v>326.5</v>
      </c>
    </row>
    <row r="13" spans="2:9" ht="18" customHeight="1">
      <c r="B13" s="67" t="s">
        <v>304</v>
      </c>
      <c r="C13" s="66"/>
      <c r="D13" s="68"/>
      <c r="E13" s="68">
        <v>19</v>
      </c>
      <c r="F13" s="68"/>
      <c r="G13" s="68">
        <v>12</v>
      </c>
      <c r="H13" s="71">
        <f t="shared" si="1"/>
        <v>0</v>
      </c>
      <c r="I13" s="68">
        <f t="shared" si="1"/>
        <v>15.5</v>
      </c>
    </row>
    <row r="14" spans="2:9" ht="18" customHeight="1">
      <c r="B14" s="215" t="s">
        <v>305</v>
      </c>
      <c r="C14" s="212" t="s">
        <v>315</v>
      </c>
      <c r="D14" s="214" t="s">
        <v>292</v>
      </c>
      <c r="E14" s="214"/>
      <c r="F14" s="214" t="s">
        <v>295</v>
      </c>
      <c r="G14" s="214"/>
      <c r="H14" s="214" t="s">
        <v>296</v>
      </c>
      <c r="I14" s="214"/>
    </row>
    <row r="15" spans="2:9" ht="18" customHeight="1">
      <c r="B15" s="216"/>
      <c r="C15" s="213"/>
      <c r="D15" s="66" t="s">
        <v>182</v>
      </c>
      <c r="E15" s="66" t="s">
        <v>316</v>
      </c>
      <c r="F15" s="66" t="s">
        <v>182</v>
      </c>
      <c r="G15" s="66" t="s">
        <v>316</v>
      </c>
      <c r="H15" s="66" t="s">
        <v>182</v>
      </c>
      <c r="I15" s="82" t="s">
        <v>316</v>
      </c>
    </row>
    <row r="16" spans="2:9" ht="18" customHeight="1">
      <c r="B16" s="67" t="s">
        <v>307</v>
      </c>
      <c r="C16" s="66"/>
      <c r="D16" s="66">
        <v>64</v>
      </c>
      <c r="E16" s="85">
        <v>64</v>
      </c>
      <c r="F16" s="85">
        <f>SUM(F17:F23)</f>
        <v>64</v>
      </c>
      <c r="G16" s="85">
        <f>SUM(G17:G23)</f>
        <v>64</v>
      </c>
      <c r="H16" s="85">
        <f>(D16+F16)/2</f>
        <v>64</v>
      </c>
      <c r="I16" s="85">
        <f>(E16+G16)/2</f>
        <v>64</v>
      </c>
    </row>
    <row r="17" spans="2:9" ht="18" customHeight="1">
      <c r="B17" s="67" t="s">
        <v>308</v>
      </c>
      <c r="C17" s="66" t="s">
        <v>318</v>
      </c>
      <c r="D17" s="66">
        <v>3</v>
      </c>
      <c r="E17" s="85">
        <v>3</v>
      </c>
      <c r="F17" s="85">
        <v>3</v>
      </c>
      <c r="G17" s="85">
        <f>F17</f>
        <v>3</v>
      </c>
      <c r="H17" s="85">
        <f t="shared" ref="H17:H23" si="2">(D17+F17)/2</f>
        <v>3</v>
      </c>
      <c r="I17" s="85">
        <f>(E17+G17)/2</f>
        <v>3</v>
      </c>
    </row>
    <row r="18" spans="2:9" ht="18" customHeight="1">
      <c r="B18" s="67" t="s">
        <v>309</v>
      </c>
      <c r="C18" s="66" t="s">
        <v>318</v>
      </c>
      <c r="D18" s="66">
        <v>39</v>
      </c>
      <c r="E18" s="85">
        <v>39</v>
      </c>
      <c r="F18" s="85">
        <v>39</v>
      </c>
      <c r="G18" s="85">
        <f t="shared" ref="G18:G23" si="3">F18</f>
        <v>39</v>
      </c>
      <c r="H18" s="85">
        <f t="shared" si="2"/>
        <v>39</v>
      </c>
      <c r="I18" s="85">
        <f t="shared" ref="I18:I23" si="4">(E18+G18)/2</f>
        <v>39</v>
      </c>
    </row>
    <row r="19" spans="2:9" ht="18" customHeight="1">
      <c r="B19" s="67" t="s">
        <v>310</v>
      </c>
      <c r="C19" s="66" t="s">
        <v>318</v>
      </c>
      <c r="D19" s="66">
        <v>7</v>
      </c>
      <c r="E19" s="85">
        <v>7</v>
      </c>
      <c r="F19" s="85">
        <v>7</v>
      </c>
      <c r="G19" s="85">
        <f t="shared" si="3"/>
        <v>7</v>
      </c>
      <c r="H19" s="85">
        <f t="shared" si="2"/>
        <v>7</v>
      </c>
      <c r="I19" s="85">
        <f t="shared" si="4"/>
        <v>7</v>
      </c>
    </row>
    <row r="20" spans="2:9" ht="18" customHeight="1">
      <c r="B20" s="67" t="s">
        <v>311</v>
      </c>
      <c r="C20" s="66" t="s">
        <v>318</v>
      </c>
      <c r="D20" s="66">
        <v>2</v>
      </c>
      <c r="E20" s="85">
        <v>2</v>
      </c>
      <c r="F20" s="85">
        <v>2</v>
      </c>
      <c r="G20" s="85">
        <f t="shared" si="3"/>
        <v>2</v>
      </c>
      <c r="H20" s="85">
        <f t="shared" si="2"/>
        <v>2</v>
      </c>
      <c r="I20" s="85">
        <f t="shared" si="4"/>
        <v>2</v>
      </c>
    </row>
    <row r="21" spans="2:9" ht="18" customHeight="1">
      <c r="B21" s="67" t="s">
        <v>312</v>
      </c>
      <c r="C21" s="66" t="s">
        <v>318</v>
      </c>
      <c r="D21" s="66">
        <v>3</v>
      </c>
      <c r="E21" s="85">
        <v>3</v>
      </c>
      <c r="F21" s="85">
        <v>3</v>
      </c>
      <c r="G21" s="85">
        <f t="shared" si="3"/>
        <v>3</v>
      </c>
      <c r="H21" s="85">
        <f t="shared" si="2"/>
        <v>3</v>
      </c>
      <c r="I21" s="85">
        <f t="shared" si="4"/>
        <v>3</v>
      </c>
    </row>
    <row r="22" spans="2:9" ht="18" customHeight="1">
      <c r="B22" s="67" t="s">
        <v>313</v>
      </c>
      <c r="C22" s="66" t="s">
        <v>318</v>
      </c>
      <c r="D22" s="66">
        <v>1</v>
      </c>
      <c r="E22" s="85">
        <v>1</v>
      </c>
      <c r="F22" s="85">
        <v>1</v>
      </c>
      <c r="G22" s="85">
        <f t="shared" si="3"/>
        <v>1</v>
      </c>
      <c r="H22" s="85">
        <f t="shared" si="2"/>
        <v>1</v>
      </c>
      <c r="I22" s="85">
        <f t="shared" si="4"/>
        <v>1</v>
      </c>
    </row>
    <row r="23" spans="2:9" ht="18" customHeight="1">
      <c r="B23" s="67" t="s">
        <v>314</v>
      </c>
      <c r="C23" s="66" t="s">
        <v>318</v>
      </c>
      <c r="D23" s="66">
        <v>9</v>
      </c>
      <c r="E23" s="85">
        <v>9</v>
      </c>
      <c r="F23" s="85">
        <v>9</v>
      </c>
      <c r="G23" s="85">
        <f t="shared" si="3"/>
        <v>9</v>
      </c>
      <c r="H23" s="85">
        <f t="shared" si="2"/>
        <v>9</v>
      </c>
      <c r="I23" s="85">
        <f t="shared" si="4"/>
        <v>9</v>
      </c>
    </row>
    <row r="24" spans="2:9" ht="18" customHeight="1">
      <c r="B24" s="215" t="s">
        <v>305</v>
      </c>
      <c r="C24" s="212" t="s">
        <v>315</v>
      </c>
      <c r="D24" s="214" t="s">
        <v>292</v>
      </c>
      <c r="E24" s="214"/>
      <c r="F24" s="214" t="s">
        <v>295</v>
      </c>
      <c r="G24" s="214"/>
      <c r="H24" s="214" t="s">
        <v>296</v>
      </c>
      <c r="I24" s="214"/>
    </row>
    <row r="25" spans="2:9" ht="18" customHeight="1">
      <c r="B25" s="216"/>
      <c r="C25" s="213"/>
      <c r="D25" s="66" t="s">
        <v>182</v>
      </c>
      <c r="E25" s="66" t="s">
        <v>317</v>
      </c>
      <c r="F25" s="66" t="s">
        <v>182</v>
      </c>
      <c r="G25" s="66" t="s">
        <v>317</v>
      </c>
      <c r="H25" s="66" t="s">
        <v>182</v>
      </c>
      <c r="I25" s="68" t="s">
        <v>317</v>
      </c>
    </row>
    <row r="26" spans="2:9" ht="18" customHeight="1">
      <c r="B26" s="72" t="s">
        <v>319</v>
      </c>
      <c r="C26" s="66"/>
      <c r="D26" s="66"/>
      <c r="E26" s="71"/>
      <c r="F26" s="66"/>
      <c r="G26" s="71"/>
      <c r="H26" s="66"/>
      <c r="I26" s="68"/>
    </row>
    <row r="27" spans="2:9" ht="18" customHeight="1">
      <c r="B27" s="72" t="s">
        <v>320</v>
      </c>
      <c r="C27" s="70" t="s">
        <v>385</v>
      </c>
      <c r="D27" s="66">
        <v>3113</v>
      </c>
      <c r="E27" s="97">
        <v>9.1023391812865491</v>
      </c>
      <c r="F27" s="98">
        <f>D27</f>
        <v>3113</v>
      </c>
      <c r="G27" s="97">
        <f>F27/$G$6</f>
        <v>10.009646302250804</v>
      </c>
      <c r="H27" s="85">
        <f>(D27+F27)/2</f>
        <v>3113</v>
      </c>
      <c r="I27" s="85">
        <f>(E27+G27)/2</f>
        <v>9.5559927417686765</v>
      </c>
    </row>
    <row r="28" spans="2:9" ht="18" customHeight="1">
      <c r="B28" s="72" t="s">
        <v>321</v>
      </c>
      <c r="C28" s="70" t="s">
        <v>385</v>
      </c>
      <c r="D28" s="66"/>
      <c r="E28" s="97">
        <v>0</v>
      </c>
      <c r="F28" s="98"/>
      <c r="G28" s="97">
        <f>F28/$G$6</f>
        <v>0</v>
      </c>
      <c r="H28" s="71"/>
      <c r="I28" s="68">
        <f>H28/$I$6</f>
        <v>0</v>
      </c>
    </row>
    <row r="29" spans="2:9" ht="18" customHeight="1">
      <c r="B29" s="72" t="s">
        <v>322</v>
      </c>
      <c r="C29" s="70" t="s">
        <v>385</v>
      </c>
      <c r="D29" s="66">
        <v>2411</v>
      </c>
      <c r="E29" s="97">
        <v>7.0497076023391809</v>
      </c>
      <c r="F29" s="98">
        <f>D29</f>
        <v>2411</v>
      </c>
      <c r="G29" s="97">
        <f>F29/$G$6</f>
        <v>7.752411575562701</v>
      </c>
      <c r="H29" s="85">
        <f>(D29+F29)/2</f>
        <v>2411</v>
      </c>
      <c r="I29" s="85">
        <f>(E29+G29)/2</f>
        <v>7.4010595889509414</v>
      </c>
    </row>
    <row r="30" spans="2:9" ht="18" customHeight="1">
      <c r="B30" s="72" t="s">
        <v>323</v>
      </c>
      <c r="C30" s="70" t="s">
        <v>385</v>
      </c>
      <c r="D30" s="66"/>
      <c r="E30" s="97">
        <v>0</v>
      </c>
      <c r="F30" s="98"/>
      <c r="G30" s="97">
        <f>F30/$G$6</f>
        <v>0</v>
      </c>
      <c r="H30" s="66"/>
      <c r="I30" s="68">
        <f>H30/$I$6</f>
        <v>0</v>
      </c>
    </row>
    <row r="31" spans="2:9" ht="18" customHeight="1">
      <c r="B31" s="72" t="s">
        <v>324</v>
      </c>
      <c r="C31" s="70" t="s">
        <v>385</v>
      </c>
      <c r="D31" s="66">
        <v>1400</v>
      </c>
      <c r="E31" s="97">
        <v>4.0935672514619883</v>
      </c>
      <c r="F31" s="98">
        <v>1400</v>
      </c>
      <c r="G31" s="97">
        <f>F31/$G$6</f>
        <v>4.501607717041801</v>
      </c>
      <c r="H31" s="85">
        <f>(D31+F31)/2</f>
        <v>1400</v>
      </c>
      <c r="I31" s="85">
        <f>(E31+G31)/2</f>
        <v>4.2975874842518946</v>
      </c>
    </row>
    <row r="32" spans="2:9" ht="18" customHeight="1">
      <c r="B32" s="215" t="s">
        <v>305</v>
      </c>
      <c r="C32" s="212" t="s">
        <v>315</v>
      </c>
      <c r="D32" s="214" t="s">
        <v>292</v>
      </c>
      <c r="E32" s="214"/>
      <c r="F32" s="214" t="s">
        <v>295</v>
      </c>
      <c r="G32" s="214"/>
      <c r="H32" s="214" t="s">
        <v>296</v>
      </c>
      <c r="I32" s="214"/>
    </row>
    <row r="33" spans="2:12" ht="18" customHeight="1">
      <c r="B33" s="216"/>
      <c r="C33" s="213"/>
      <c r="D33" s="66" t="s">
        <v>325</v>
      </c>
      <c r="E33" s="66" t="s">
        <v>326</v>
      </c>
      <c r="F33" s="66" t="s">
        <v>325</v>
      </c>
      <c r="G33" s="66" t="s">
        <v>326</v>
      </c>
      <c r="H33" s="66" t="s">
        <v>325</v>
      </c>
      <c r="I33" s="68" t="s">
        <v>326</v>
      </c>
    </row>
    <row r="34" spans="2:12" ht="18" customHeight="1">
      <c r="B34" s="72" t="s">
        <v>327</v>
      </c>
      <c r="C34" s="66"/>
      <c r="D34" s="73">
        <v>3020</v>
      </c>
      <c r="E34" s="73">
        <v>2033607</v>
      </c>
      <c r="F34" s="73">
        <f>SUM(F35:F40)</f>
        <v>3308</v>
      </c>
      <c r="G34" s="73">
        <f>SUM(G35:G40)</f>
        <v>2524644</v>
      </c>
      <c r="H34" s="73">
        <f>SUM(H35:H40)</f>
        <v>3164</v>
      </c>
      <c r="I34" s="83">
        <f t="shared" ref="I34:I40" si="5">(E34+G34)/2</f>
        <v>2279125.5</v>
      </c>
    </row>
    <row r="35" spans="2:12" ht="18" customHeight="1">
      <c r="B35" s="72" t="s">
        <v>328</v>
      </c>
      <c r="C35" s="70" t="s">
        <v>381</v>
      </c>
      <c r="D35" s="104"/>
      <c r="E35" s="63">
        <v>3300</v>
      </c>
      <c r="F35" s="104"/>
      <c r="G35" s="104">
        <v>3300</v>
      </c>
      <c r="H35" s="73"/>
      <c r="I35" s="83">
        <f t="shared" si="5"/>
        <v>3300</v>
      </c>
    </row>
    <row r="36" spans="2:12" ht="18" customHeight="1">
      <c r="B36" s="72" t="s">
        <v>329</v>
      </c>
      <c r="C36" s="70" t="s">
        <v>382</v>
      </c>
      <c r="D36" s="105">
        <v>19</v>
      </c>
      <c r="E36" s="63">
        <v>1869467</v>
      </c>
      <c r="F36" s="104">
        <v>82</v>
      </c>
      <c r="G36" s="63">
        <v>2026746</v>
      </c>
      <c r="H36" s="73">
        <f>(D36+F36)/2</f>
        <v>50.5</v>
      </c>
      <c r="I36" s="83">
        <f t="shared" si="5"/>
        <v>1948106.5</v>
      </c>
      <c r="L36" s="83"/>
    </row>
    <row r="37" spans="2:12" ht="18" customHeight="1">
      <c r="B37" s="72" t="s">
        <v>330</v>
      </c>
      <c r="C37" s="70" t="s">
        <v>382</v>
      </c>
      <c r="D37" s="105"/>
      <c r="E37" s="106">
        <v>38500</v>
      </c>
      <c r="F37" s="106">
        <v>15</v>
      </c>
      <c r="G37" s="106">
        <v>161838</v>
      </c>
      <c r="H37" s="73">
        <f>(D37+F37)/2</f>
        <v>7.5</v>
      </c>
      <c r="I37" s="83">
        <f t="shared" si="5"/>
        <v>100169</v>
      </c>
    </row>
    <row r="38" spans="2:12" ht="18" customHeight="1">
      <c r="B38" s="72" t="s">
        <v>331</v>
      </c>
      <c r="C38" s="70" t="s">
        <v>382</v>
      </c>
      <c r="D38" s="105"/>
      <c r="E38" s="106"/>
      <c r="F38" s="106"/>
      <c r="G38" s="106"/>
      <c r="H38" s="73">
        <f>(D38+F38)/2</f>
        <v>0</v>
      </c>
      <c r="I38" s="83">
        <f t="shared" si="5"/>
        <v>0</v>
      </c>
    </row>
    <row r="39" spans="2:12" ht="18" customHeight="1">
      <c r="B39" s="72" t="s">
        <v>332</v>
      </c>
      <c r="C39" s="70" t="s">
        <v>383</v>
      </c>
      <c r="D39" s="105">
        <v>2900</v>
      </c>
      <c r="E39" s="63"/>
      <c r="F39" s="104">
        <v>3106</v>
      </c>
      <c r="G39" s="63"/>
      <c r="H39" s="73">
        <f>(D39+F39)/2</f>
        <v>3003</v>
      </c>
      <c r="I39" s="83">
        <f t="shared" si="5"/>
        <v>0</v>
      </c>
      <c r="L39" s="86"/>
    </row>
    <row r="40" spans="2:12" ht="18" customHeight="1">
      <c r="B40" s="72" t="s">
        <v>333</v>
      </c>
      <c r="C40" s="70" t="s">
        <v>384</v>
      </c>
      <c r="D40" s="100">
        <v>101</v>
      </c>
      <c r="E40" s="99">
        <v>122340</v>
      </c>
      <c r="F40" s="73">
        <v>105</v>
      </c>
      <c r="G40" s="73">
        <v>332760</v>
      </c>
      <c r="H40" s="73">
        <f>(D40+F40)/2</f>
        <v>103</v>
      </c>
      <c r="I40" s="82">
        <f t="shared" si="5"/>
        <v>227550</v>
      </c>
    </row>
  </sheetData>
  <mergeCells count="23">
    <mergeCell ref="H32:I32"/>
    <mergeCell ref="D14:E14"/>
    <mergeCell ref="F14:G14"/>
    <mergeCell ref="H4:I4"/>
    <mergeCell ref="H24:I24"/>
    <mergeCell ref="D24:E24"/>
    <mergeCell ref="F24:G24"/>
    <mergeCell ref="H14:I14"/>
    <mergeCell ref="B1:I1"/>
    <mergeCell ref="B2:I2"/>
    <mergeCell ref="G3:I3"/>
    <mergeCell ref="D4:E4"/>
    <mergeCell ref="F4:G4"/>
    <mergeCell ref="B4:B5"/>
    <mergeCell ref="C4:C5"/>
    <mergeCell ref="C14:C15"/>
    <mergeCell ref="D32:E32"/>
    <mergeCell ref="F32:G32"/>
    <mergeCell ref="C24:C25"/>
    <mergeCell ref="B14:B15"/>
    <mergeCell ref="B24:B25"/>
    <mergeCell ref="B32:B33"/>
    <mergeCell ref="C32:C33"/>
  </mergeCells>
  <phoneticPr fontId="1" type="noConversion"/>
  <pageMargins left="0.45" right="0.1" top="0.74803149606299213" bottom="0.74803149606299213" header="0.31496062992125984" footer="0.31496062992125984"/>
  <pageSetup paperSize="9" orientation="portrait" r:id="rId1"/>
  <headerFooter>
    <oddFooter>&amp;C9</oddFooter>
  </headerFooter>
</worksheet>
</file>

<file path=xl/worksheets/sheet11.xml><?xml version="1.0" encoding="utf-8"?>
<worksheet xmlns="http://schemas.openxmlformats.org/spreadsheetml/2006/main" xmlns:r="http://schemas.openxmlformats.org/officeDocument/2006/relationships">
  <dimension ref="B1:G33"/>
  <sheetViews>
    <sheetView topLeftCell="A25" workbookViewId="0">
      <selection activeCell="F35" sqref="F35"/>
    </sheetView>
  </sheetViews>
  <sheetFormatPr defaultRowHeight="15.75"/>
  <cols>
    <col min="1" max="1" width="0.5" style="16" customWidth="1"/>
    <col min="2" max="2" width="4.25" style="16" customWidth="1"/>
    <col min="3" max="3" width="39.75" style="16" customWidth="1"/>
    <col min="4" max="4" width="9" style="16"/>
    <col min="5" max="5" width="13.125" style="16" customWidth="1"/>
    <col min="6" max="6" width="14.625" style="16" customWidth="1"/>
    <col min="7" max="7" width="7.375" style="93" customWidth="1"/>
    <col min="8" max="8" width="0.75" style="16" customWidth="1"/>
    <col min="9" max="16384" width="9" style="16"/>
  </cols>
  <sheetData>
    <row r="1" spans="2:7" ht="27">
      <c r="B1" s="219" t="s">
        <v>334</v>
      </c>
      <c r="C1" s="219"/>
      <c r="D1" s="219"/>
      <c r="E1" s="219"/>
      <c r="F1" s="219"/>
      <c r="G1" s="219"/>
    </row>
    <row r="2" spans="2:7" ht="16.5" customHeight="1">
      <c r="B2" s="200" t="str">
        <f>基本数字表!B2</f>
        <v>2016年度</v>
      </c>
      <c r="C2" s="200"/>
      <c r="D2" s="200"/>
      <c r="E2" s="200"/>
      <c r="F2" s="200"/>
      <c r="G2" s="200"/>
    </row>
    <row r="3" spans="2:7">
      <c r="B3" s="16" t="str">
        <f>基本数字表!B3</f>
        <v>编制单位： 深圳市泰宁幼儿园</v>
      </c>
    </row>
    <row r="4" spans="2:7" ht="30" customHeight="1">
      <c r="B4" s="50" t="s">
        <v>179</v>
      </c>
      <c r="C4" s="49" t="s">
        <v>335</v>
      </c>
      <c r="D4" s="49" t="s">
        <v>336</v>
      </c>
      <c r="E4" s="49" t="s">
        <v>337</v>
      </c>
      <c r="F4" s="53" t="s">
        <v>338</v>
      </c>
      <c r="G4" s="94" t="s">
        <v>339</v>
      </c>
    </row>
    <row r="5" spans="2:7" ht="21" customHeight="1">
      <c r="B5" s="49">
        <v>1</v>
      </c>
      <c r="C5" s="50" t="s">
        <v>340</v>
      </c>
      <c r="D5" s="49" t="s">
        <v>366</v>
      </c>
      <c r="E5" s="21">
        <f>F5/G5</f>
        <v>13232.833078101072</v>
      </c>
      <c r="F5" s="21">
        <f>业务活动表!C9</f>
        <v>4320520</v>
      </c>
      <c r="G5" s="95">
        <f>基本数字表!I6</f>
        <v>326.5</v>
      </c>
    </row>
    <row r="6" spans="2:7" ht="21" customHeight="1">
      <c r="B6" s="49">
        <v>2</v>
      </c>
      <c r="C6" s="50" t="s">
        <v>341</v>
      </c>
      <c r="D6" s="49" t="s">
        <v>366</v>
      </c>
      <c r="E6" s="21">
        <f t="shared" ref="E6:E15" si="0">F6/G6</f>
        <v>3007.1822358346094</v>
      </c>
      <c r="F6" s="21">
        <f>业务活动表!C10</f>
        <v>981845</v>
      </c>
      <c r="G6" s="95">
        <f>基本数字表!I12</f>
        <v>326.5</v>
      </c>
    </row>
    <row r="7" spans="2:7" ht="21" customHeight="1">
      <c r="B7" s="49">
        <v>3</v>
      </c>
      <c r="C7" s="50" t="s">
        <v>342</v>
      </c>
      <c r="D7" s="49" t="s">
        <v>366</v>
      </c>
      <c r="E7" s="21">
        <f t="shared" si="0"/>
        <v>2875.483870967742</v>
      </c>
      <c r="F7" s="21">
        <f>业务活动表!C11</f>
        <v>44570</v>
      </c>
      <c r="G7" s="95">
        <f>基本数字表!I13</f>
        <v>15.5</v>
      </c>
    </row>
    <row r="8" spans="2:7" ht="21" customHeight="1">
      <c r="B8" s="49">
        <v>4</v>
      </c>
      <c r="C8" s="50" t="s">
        <v>343</v>
      </c>
      <c r="D8" s="49" t="s">
        <v>366</v>
      </c>
      <c r="E8" s="21">
        <f t="shared" si="0"/>
        <v>47.166921898928024</v>
      </c>
      <c r="F8" s="21">
        <f>业务活动表!C13</f>
        <v>15400</v>
      </c>
      <c r="G8" s="95">
        <f>基本数字表!I6</f>
        <v>326.5</v>
      </c>
    </row>
    <row r="9" spans="2:7" ht="21" customHeight="1">
      <c r="B9" s="49">
        <v>5</v>
      </c>
      <c r="C9" s="50" t="s">
        <v>344</v>
      </c>
      <c r="D9" s="49" t="s">
        <v>366</v>
      </c>
      <c r="E9" s="21">
        <f t="shared" si="0"/>
        <v>12152.234486983156</v>
      </c>
      <c r="F9" s="21">
        <f>保教活动成本表!D23</f>
        <v>3967704.5600000005</v>
      </c>
      <c r="G9" s="95">
        <f>基本数字表!I6</f>
        <v>326.5</v>
      </c>
    </row>
    <row r="10" spans="2:7" ht="21" customHeight="1">
      <c r="B10" s="49">
        <v>6</v>
      </c>
      <c r="C10" s="50" t="s">
        <v>345</v>
      </c>
      <c r="D10" s="49" t="s">
        <v>366</v>
      </c>
      <c r="E10" s="21">
        <f t="shared" si="0"/>
        <v>2635.5026339969372</v>
      </c>
      <c r="F10" s="21">
        <f>保教活动成本表!F23</f>
        <v>860491.61</v>
      </c>
      <c r="G10" s="95">
        <f>基本数字表!I12</f>
        <v>326.5</v>
      </c>
    </row>
    <row r="11" spans="2:7" ht="21" customHeight="1">
      <c r="B11" s="49">
        <v>7</v>
      </c>
      <c r="C11" s="50" t="s">
        <v>346</v>
      </c>
      <c r="D11" s="49" t="s">
        <v>366</v>
      </c>
      <c r="E11" s="21">
        <f t="shared" si="0"/>
        <v>10736.809677419355</v>
      </c>
      <c r="F11" s="21">
        <f>保教活动成本表!H23</f>
        <v>166420.54999999999</v>
      </c>
      <c r="G11" s="95">
        <f>基本数字表!I13</f>
        <v>15.5</v>
      </c>
    </row>
    <row r="12" spans="2:7" ht="21" customHeight="1">
      <c r="B12" s="49">
        <v>8</v>
      </c>
      <c r="C12" s="50" t="s">
        <v>347</v>
      </c>
      <c r="D12" s="49" t="s">
        <v>366</v>
      </c>
      <c r="E12" s="21">
        <f t="shared" si="0"/>
        <v>15209.870456438839</v>
      </c>
      <c r="F12" s="21">
        <f>保教活动成本表!D25</f>
        <v>4966022.7040272811</v>
      </c>
      <c r="G12" s="95">
        <f>基本数字表!I6</f>
        <v>326.5</v>
      </c>
    </row>
    <row r="13" spans="2:7" ht="21" customHeight="1">
      <c r="B13" s="49">
        <v>9</v>
      </c>
      <c r="C13" s="50" t="s">
        <v>348</v>
      </c>
      <c r="D13" s="49" t="s">
        <v>366</v>
      </c>
      <c r="E13" s="21">
        <f t="shared" si="0"/>
        <v>2799.5029451738396</v>
      </c>
      <c r="F13" s="21">
        <f>保教活动成本表!F25</f>
        <v>914037.71159925859</v>
      </c>
      <c r="G13" s="95">
        <f>基本数字表!I12</f>
        <v>326.5</v>
      </c>
    </row>
    <row r="14" spans="2:7" ht="21" customHeight="1">
      <c r="B14" s="49">
        <v>10</v>
      </c>
      <c r="C14" s="50" t="s">
        <v>349</v>
      </c>
      <c r="D14" s="49" t="s">
        <v>366</v>
      </c>
      <c r="E14" s="21">
        <f t="shared" si="0"/>
        <v>12016.992540223277</v>
      </c>
      <c r="F14" s="21">
        <f>保教活动成本表!H25</f>
        <v>186263.38437346078</v>
      </c>
      <c r="G14" s="95">
        <f>基本数字表!I13</f>
        <v>15.5</v>
      </c>
    </row>
    <row r="15" spans="2:7" ht="21" customHeight="1">
      <c r="B15" s="49">
        <v>11</v>
      </c>
      <c r="C15" s="50" t="s">
        <v>350</v>
      </c>
      <c r="D15" s="49" t="s">
        <v>366</v>
      </c>
      <c r="E15" s="21">
        <f t="shared" si="0"/>
        <v>3282.4106584992346</v>
      </c>
      <c r="F15" s="21">
        <f>费用明细表!D43</f>
        <v>1071707.08</v>
      </c>
      <c r="G15" s="95">
        <f>基本数字表!I6</f>
        <v>326.5</v>
      </c>
    </row>
    <row r="16" spans="2:7" ht="21" customHeight="1">
      <c r="B16" s="49">
        <v>12</v>
      </c>
      <c r="C16" s="50" t="s">
        <v>351</v>
      </c>
      <c r="D16" s="49" t="s">
        <v>367</v>
      </c>
      <c r="E16" s="55">
        <f>'资产负债表（续）'!C33/资产负债表!C44</f>
        <v>0.41359734117586705</v>
      </c>
      <c r="F16" s="20" t="s">
        <v>380</v>
      </c>
      <c r="G16" s="96" t="s">
        <v>380</v>
      </c>
    </row>
    <row r="17" spans="2:7" ht="21" customHeight="1">
      <c r="B17" s="49">
        <v>13</v>
      </c>
      <c r="C17" s="50" t="s">
        <v>352</v>
      </c>
      <c r="D17" s="49" t="s">
        <v>367</v>
      </c>
      <c r="E17" s="55">
        <v>-0.22209999999999999</v>
      </c>
      <c r="F17" s="20" t="s">
        <v>380</v>
      </c>
      <c r="G17" s="96" t="s">
        <v>380</v>
      </c>
    </row>
    <row r="18" spans="2:7" ht="21" customHeight="1">
      <c r="B18" s="49">
        <v>14</v>
      </c>
      <c r="C18" s="50" t="s">
        <v>353</v>
      </c>
      <c r="D18" s="49" t="s">
        <v>366</v>
      </c>
      <c r="E18" s="21">
        <f>F18/G18</f>
        <v>56046.15021739131</v>
      </c>
      <c r="F18" s="21">
        <f>保教活动成本表!D6</f>
        <v>2578122.91</v>
      </c>
      <c r="G18" s="95">
        <f>基本数字表!D18+基本数字表!D19</f>
        <v>46</v>
      </c>
    </row>
    <row r="19" spans="2:7" ht="21" customHeight="1">
      <c r="B19" s="49">
        <v>15</v>
      </c>
      <c r="C19" s="50" t="s">
        <v>354</v>
      </c>
      <c r="D19" s="49" t="s">
        <v>366</v>
      </c>
      <c r="E19" s="21"/>
      <c r="F19" s="21">
        <v>8182</v>
      </c>
      <c r="G19" s="95"/>
    </row>
    <row r="20" spans="2:7" ht="21" customHeight="1">
      <c r="B20" s="49">
        <v>16</v>
      </c>
      <c r="C20" s="50" t="s">
        <v>355</v>
      </c>
      <c r="D20" s="49" t="s">
        <v>366</v>
      </c>
      <c r="E20" s="21"/>
      <c r="F20" s="21">
        <v>2400</v>
      </c>
      <c r="G20" s="95"/>
    </row>
    <row r="21" spans="2:7" ht="21" customHeight="1">
      <c r="B21" s="49">
        <v>17</v>
      </c>
      <c r="C21" s="50" t="s">
        <v>356</v>
      </c>
      <c r="D21" s="49" t="s">
        <v>367</v>
      </c>
      <c r="E21" s="55"/>
      <c r="F21" s="55">
        <v>0.13</v>
      </c>
      <c r="G21" s="95"/>
    </row>
    <row r="22" spans="2:7" ht="21" customHeight="1">
      <c r="B22" s="49">
        <v>18</v>
      </c>
      <c r="C22" s="50" t="s">
        <v>362</v>
      </c>
      <c r="D22" s="49" t="s">
        <v>366</v>
      </c>
      <c r="E22" s="21">
        <f>F22/G22</f>
        <v>52932.304375</v>
      </c>
      <c r="F22" s="101">
        <f>保教活动成本表!I6+费用明细表!D6+费用明细表!D11+费用明细表!D39</f>
        <v>3387667.48</v>
      </c>
      <c r="G22" s="95">
        <f>基本数字表!H16</f>
        <v>64</v>
      </c>
    </row>
    <row r="23" spans="2:7" ht="21" customHeight="1">
      <c r="B23" s="49">
        <v>19</v>
      </c>
      <c r="C23" s="50" t="s">
        <v>388</v>
      </c>
      <c r="D23" s="49" t="s">
        <v>366</v>
      </c>
      <c r="E23" s="21"/>
      <c r="F23" s="21">
        <v>8182</v>
      </c>
      <c r="G23" s="95"/>
    </row>
    <row r="24" spans="2:7" ht="21" customHeight="1">
      <c r="B24" s="49">
        <v>20</v>
      </c>
      <c r="C24" s="50" t="s">
        <v>355</v>
      </c>
      <c r="D24" s="49" t="s">
        <v>366</v>
      </c>
      <c r="E24" s="21"/>
      <c r="F24" s="21">
        <v>2400</v>
      </c>
      <c r="G24" s="95"/>
    </row>
    <row r="25" spans="2:7" ht="21" customHeight="1">
      <c r="B25" s="49">
        <v>21</v>
      </c>
      <c r="C25" s="50" t="s">
        <v>356</v>
      </c>
      <c r="D25" s="49" t="s">
        <v>367</v>
      </c>
      <c r="E25" s="55"/>
      <c r="F25" s="55">
        <v>0.1</v>
      </c>
      <c r="G25" s="95"/>
    </row>
    <row r="26" spans="2:7" ht="21" customHeight="1">
      <c r="B26" s="49">
        <v>22</v>
      </c>
      <c r="C26" s="50" t="s">
        <v>357</v>
      </c>
      <c r="D26" s="49" t="s">
        <v>367</v>
      </c>
      <c r="E26" s="55">
        <f>保教活动成本表!D6/保教活动成本表!D23</f>
        <v>0.64977693550852478</v>
      </c>
      <c r="F26" s="20" t="s">
        <v>380</v>
      </c>
      <c r="G26" s="96" t="s">
        <v>380</v>
      </c>
    </row>
    <row r="27" spans="2:7" ht="21" customHeight="1">
      <c r="B27" s="49">
        <v>23</v>
      </c>
      <c r="C27" s="50" t="s">
        <v>358</v>
      </c>
      <c r="D27" s="49" t="s">
        <v>367</v>
      </c>
      <c r="E27" s="55">
        <f>保教活动成本表!F6/保教活动成本表!F23</f>
        <v>0.16069999799300774</v>
      </c>
      <c r="F27" s="20" t="s">
        <v>380</v>
      </c>
      <c r="G27" s="96" t="s">
        <v>380</v>
      </c>
    </row>
    <row r="28" spans="2:7" ht="21" customHeight="1">
      <c r="B28" s="49">
        <v>24</v>
      </c>
      <c r="C28" s="50" t="s">
        <v>359</v>
      </c>
      <c r="D28" s="49" t="s">
        <v>367</v>
      </c>
      <c r="E28" s="55">
        <f>保教活动成本表!H6/保教活动成本表!H23</f>
        <v>0.30791539866921486</v>
      </c>
      <c r="F28" s="20" t="s">
        <v>380</v>
      </c>
      <c r="G28" s="96" t="s">
        <v>380</v>
      </c>
    </row>
    <row r="29" spans="2:7" ht="21" customHeight="1">
      <c r="B29" s="49">
        <v>25</v>
      </c>
      <c r="C29" s="50" t="s">
        <v>360</v>
      </c>
      <c r="D29" s="49" t="s">
        <v>367</v>
      </c>
      <c r="E29" s="102">
        <f>F22/保教活动成本表!I25</f>
        <v>0.55843828844085108</v>
      </c>
      <c r="F29" s="20" t="s">
        <v>380</v>
      </c>
      <c r="G29" s="96" t="s">
        <v>380</v>
      </c>
    </row>
    <row r="30" spans="2:7" ht="21" customHeight="1">
      <c r="B30" s="49">
        <v>26</v>
      </c>
      <c r="C30" s="50" t="s">
        <v>361</v>
      </c>
      <c r="D30" s="49" t="s">
        <v>367</v>
      </c>
      <c r="E30" s="102">
        <f>F22/业务活动表!C9</f>
        <v>0.78408790608537859</v>
      </c>
      <c r="F30" s="20" t="s">
        <v>380</v>
      </c>
      <c r="G30" s="96" t="s">
        <v>380</v>
      </c>
    </row>
    <row r="31" spans="2:7" ht="21" customHeight="1">
      <c r="B31" s="49">
        <v>27</v>
      </c>
      <c r="C31" s="50" t="s">
        <v>363</v>
      </c>
      <c r="D31" s="49" t="s">
        <v>367</v>
      </c>
      <c r="E31" s="55">
        <f>保教活动成本表!D24/保教活动成本表!D23</f>
        <v>0.25161100806035835</v>
      </c>
      <c r="F31" s="20" t="s">
        <v>380</v>
      </c>
      <c r="G31" s="96" t="s">
        <v>380</v>
      </c>
    </row>
    <row r="32" spans="2:7" ht="21" customHeight="1">
      <c r="B32" s="49">
        <v>28</v>
      </c>
      <c r="C32" s="50" t="s">
        <v>364</v>
      </c>
      <c r="D32" s="49" t="s">
        <v>367</v>
      </c>
      <c r="E32" s="55">
        <f>保教活动成本表!F24/保教活动成本表!F23</f>
        <v>6.2227337230235928E-2</v>
      </c>
      <c r="F32" s="20" t="s">
        <v>380</v>
      </c>
      <c r="G32" s="96" t="s">
        <v>380</v>
      </c>
    </row>
    <row r="33" spans="2:7" ht="21" customHeight="1">
      <c r="B33" s="49">
        <v>29</v>
      </c>
      <c r="C33" s="50" t="s">
        <v>365</v>
      </c>
      <c r="D33" s="49" t="s">
        <v>367</v>
      </c>
      <c r="E33" s="55">
        <f>保教活动成本表!H24/保教活动成本表!H23</f>
        <v>0.11923307772664365</v>
      </c>
      <c r="F33" s="20" t="s">
        <v>380</v>
      </c>
      <c r="G33" s="96" t="s">
        <v>380</v>
      </c>
    </row>
  </sheetData>
  <mergeCells count="2">
    <mergeCell ref="B1:G1"/>
    <mergeCell ref="B2:G2"/>
  </mergeCells>
  <phoneticPr fontId="1" type="noConversion"/>
  <pageMargins left="0.98425196850393704" right="0.09" top="0.74803149606299213" bottom="0.74803149606299213" header="0.31496062992125984" footer="0.31496062992125984"/>
  <pageSetup paperSize="9" orientation="portrait" r:id="rId1"/>
  <headerFooter>
    <oddFooter>&amp;C10</oddFooter>
  </headerFooter>
</worksheet>
</file>

<file path=xl/worksheets/sheet12.xml><?xml version="1.0" encoding="utf-8"?>
<worksheet xmlns="http://schemas.openxmlformats.org/spreadsheetml/2006/main" xmlns:r="http://schemas.openxmlformats.org/officeDocument/2006/relationships">
  <dimension ref="A1:Q247"/>
  <sheetViews>
    <sheetView tabSelected="1" workbookViewId="0">
      <selection activeCell="V77" sqref="V77"/>
    </sheetView>
  </sheetViews>
  <sheetFormatPr defaultRowHeight="19.5" customHeight="1"/>
  <cols>
    <col min="1" max="1" width="2.875" style="79" customWidth="1"/>
    <col min="2" max="2" width="7.625" style="79" customWidth="1"/>
    <col min="3" max="3" width="1" style="79" customWidth="1"/>
    <col min="4" max="4" width="7.625" style="79" customWidth="1"/>
    <col min="5" max="5" width="3.125" style="79" customWidth="1"/>
    <col min="6" max="6" width="2.625" style="79" customWidth="1"/>
    <col min="7" max="7" width="1.625" style="79" customWidth="1"/>
    <col min="8" max="8" width="10.875" style="79" customWidth="1"/>
    <col min="9" max="9" width="1.25" style="79" customWidth="1"/>
    <col min="10" max="10" width="1.875" style="79" customWidth="1"/>
    <col min="11" max="11" width="11.25" style="79" customWidth="1"/>
    <col min="12" max="12" width="2.125" style="79" customWidth="1"/>
    <col min="13" max="13" width="2.375" style="79" customWidth="1"/>
    <col min="14" max="14" width="11.625" style="79" customWidth="1"/>
    <col min="15" max="15" width="3" style="79" customWidth="1"/>
    <col min="16" max="16" width="1.875" style="79" customWidth="1"/>
    <col min="17" max="17" width="12.625" style="79" customWidth="1"/>
    <col min="18" max="18" width="1.5" style="79" customWidth="1"/>
    <col min="19" max="241" width="9" style="79"/>
    <col min="242" max="242" width="2.875" style="79" customWidth="1"/>
    <col min="243" max="16384" width="9" style="79"/>
  </cols>
  <sheetData>
    <row r="1" spans="1:17" ht="19.5" customHeight="1">
      <c r="A1" s="221"/>
      <c r="B1" s="221"/>
      <c r="C1" s="221"/>
      <c r="D1" s="221"/>
      <c r="E1" s="221"/>
      <c r="F1" s="221"/>
      <c r="G1" s="221"/>
      <c r="H1" s="221"/>
      <c r="I1" s="221"/>
      <c r="J1" s="221"/>
      <c r="K1" s="221"/>
      <c r="L1" s="221"/>
      <c r="M1" s="221"/>
      <c r="N1" s="221"/>
      <c r="O1" s="221"/>
      <c r="P1" s="221"/>
      <c r="Q1" s="221"/>
    </row>
    <row r="2" spans="1:17" ht="27.75" customHeight="1">
      <c r="A2" s="222" t="s">
        <v>483</v>
      </c>
      <c r="B2" s="222"/>
      <c r="C2" s="222"/>
      <c r="D2" s="222"/>
      <c r="E2" s="222"/>
      <c r="F2" s="222"/>
      <c r="G2" s="222"/>
      <c r="H2" s="222"/>
      <c r="I2" s="222"/>
      <c r="J2" s="222"/>
      <c r="K2" s="222"/>
      <c r="L2" s="222"/>
      <c r="M2" s="222"/>
      <c r="N2" s="222"/>
      <c r="O2" s="222"/>
      <c r="P2" s="222"/>
      <c r="Q2" s="222"/>
    </row>
    <row r="3" spans="1:17" ht="23.25" customHeight="1">
      <c r="A3" s="222" t="s">
        <v>65</v>
      </c>
      <c r="B3" s="222"/>
      <c r="C3" s="222"/>
      <c r="D3" s="222"/>
      <c r="E3" s="222"/>
      <c r="F3" s="222"/>
      <c r="G3" s="222"/>
      <c r="H3" s="222"/>
      <c r="I3" s="222"/>
      <c r="J3" s="222"/>
      <c r="K3" s="222"/>
      <c r="L3" s="222"/>
      <c r="M3" s="222"/>
      <c r="N3" s="222"/>
      <c r="O3" s="222"/>
      <c r="P3" s="222"/>
      <c r="Q3" s="222"/>
    </row>
    <row r="4" spans="1:17" ht="19.5" customHeight="1">
      <c r="A4" s="221" t="s">
        <v>484</v>
      </c>
      <c r="B4" s="221"/>
      <c r="C4" s="221"/>
      <c r="D4" s="221"/>
      <c r="E4" s="221"/>
      <c r="F4" s="221"/>
      <c r="G4" s="221"/>
      <c r="H4" s="221"/>
      <c r="I4" s="221"/>
      <c r="J4" s="221"/>
      <c r="K4" s="221"/>
      <c r="L4" s="221"/>
      <c r="M4" s="221"/>
      <c r="N4" s="221"/>
      <c r="O4" s="221"/>
      <c r="P4" s="221"/>
      <c r="Q4" s="221"/>
    </row>
    <row r="5" spans="1:17" ht="19.5" customHeight="1">
      <c r="A5" s="221" t="s">
        <v>68</v>
      </c>
      <c r="B5" s="221"/>
      <c r="C5" s="221"/>
      <c r="D5" s="221"/>
      <c r="E5" s="221"/>
      <c r="F5" s="221"/>
      <c r="G5" s="221"/>
      <c r="H5" s="221"/>
      <c r="I5" s="221"/>
      <c r="J5" s="221"/>
      <c r="K5" s="221"/>
      <c r="L5" s="221"/>
      <c r="M5" s="221"/>
      <c r="N5" s="221"/>
      <c r="O5" s="221"/>
      <c r="P5" s="221"/>
      <c r="Q5" s="221"/>
    </row>
    <row r="6" spans="1:17" ht="27" customHeight="1">
      <c r="A6" s="227" t="s">
        <v>403</v>
      </c>
      <c r="B6" s="227"/>
      <c r="C6" s="227"/>
      <c r="D6" s="227"/>
      <c r="E6" s="227"/>
      <c r="F6" s="227"/>
      <c r="G6" s="227"/>
      <c r="H6" s="227"/>
      <c r="I6" s="227"/>
      <c r="J6" s="227"/>
      <c r="K6" s="227"/>
      <c r="L6" s="227"/>
      <c r="M6" s="227"/>
      <c r="N6" s="227"/>
      <c r="O6" s="227"/>
      <c r="P6" s="227"/>
      <c r="Q6" s="227"/>
    </row>
    <row r="7" spans="1:17" ht="75" customHeight="1">
      <c r="A7" s="220" t="s">
        <v>479</v>
      </c>
      <c r="B7" s="220"/>
      <c r="C7" s="220"/>
      <c r="D7" s="220"/>
      <c r="E7" s="220"/>
      <c r="F7" s="220"/>
      <c r="G7" s="220"/>
      <c r="H7" s="220"/>
      <c r="I7" s="220"/>
      <c r="J7" s="220"/>
      <c r="K7" s="220"/>
      <c r="L7" s="220"/>
      <c r="M7" s="220"/>
      <c r="N7" s="220"/>
      <c r="O7" s="220"/>
      <c r="P7" s="220"/>
      <c r="Q7" s="220"/>
    </row>
    <row r="8" spans="1:17" ht="21.75" customHeight="1">
      <c r="A8" s="220" t="s">
        <v>485</v>
      </c>
      <c r="B8" s="220"/>
      <c r="C8" s="220"/>
      <c r="D8" s="220"/>
      <c r="E8" s="220"/>
      <c r="F8" s="220"/>
      <c r="G8" s="220"/>
      <c r="H8" s="220"/>
      <c r="I8" s="220"/>
      <c r="J8" s="220"/>
      <c r="K8" s="220"/>
      <c r="L8" s="220"/>
      <c r="M8" s="220"/>
      <c r="N8" s="220"/>
      <c r="O8" s="220"/>
      <c r="P8" s="220"/>
      <c r="Q8" s="220"/>
    </row>
    <row r="9" spans="1:17" ht="21.75" customHeight="1">
      <c r="A9" s="220" t="s">
        <v>486</v>
      </c>
      <c r="B9" s="220"/>
      <c r="C9" s="220"/>
      <c r="D9" s="220"/>
      <c r="E9" s="220"/>
      <c r="F9" s="220"/>
      <c r="G9" s="220"/>
      <c r="H9" s="220"/>
      <c r="I9" s="220"/>
      <c r="J9" s="220"/>
      <c r="K9" s="220"/>
      <c r="L9" s="220"/>
      <c r="M9" s="220"/>
      <c r="N9" s="220"/>
      <c r="O9" s="220"/>
      <c r="P9" s="220"/>
      <c r="Q9" s="220"/>
    </row>
    <row r="10" spans="1:17" ht="21.75" customHeight="1">
      <c r="A10" s="220" t="s">
        <v>487</v>
      </c>
      <c r="B10" s="220"/>
      <c r="C10" s="220"/>
      <c r="D10" s="220"/>
      <c r="E10" s="220"/>
      <c r="F10" s="220"/>
      <c r="G10" s="220"/>
      <c r="H10" s="220"/>
      <c r="I10" s="220"/>
      <c r="J10" s="220"/>
      <c r="K10" s="220"/>
      <c r="L10" s="220"/>
      <c r="M10" s="220"/>
      <c r="N10" s="220"/>
      <c r="O10" s="220"/>
      <c r="P10" s="220"/>
      <c r="Q10" s="220"/>
    </row>
    <row r="11" spans="1:17" ht="21.75" customHeight="1">
      <c r="A11" s="220" t="s">
        <v>422</v>
      </c>
      <c r="B11" s="220"/>
      <c r="C11" s="220"/>
      <c r="D11" s="220"/>
      <c r="E11" s="220"/>
      <c r="F11" s="220"/>
      <c r="G11" s="220"/>
      <c r="H11" s="220"/>
      <c r="I11" s="220"/>
      <c r="J11" s="220"/>
      <c r="K11" s="220"/>
      <c r="L11" s="220"/>
      <c r="M11" s="220"/>
      <c r="N11" s="220"/>
      <c r="O11" s="220"/>
      <c r="P11" s="220"/>
      <c r="Q11" s="220"/>
    </row>
    <row r="12" spans="1:17" ht="21.75" customHeight="1">
      <c r="A12" s="220" t="s">
        <v>488</v>
      </c>
      <c r="B12" s="220"/>
      <c r="C12" s="220"/>
      <c r="D12" s="220"/>
      <c r="E12" s="220"/>
      <c r="F12" s="220"/>
      <c r="G12" s="220"/>
      <c r="H12" s="220"/>
      <c r="I12" s="220"/>
      <c r="J12" s="220"/>
      <c r="K12" s="220"/>
      <c r="L12" s="220"/>
      <c r="M12" s="220"/>
      <c r="N12" s="220"/>
      <c r="O12" s="220"/>
      <c r="P12" s="220"/>
      <c r="Q12" s="220"/>
    </row>
    <row r="13" spans="1:17" ht="21.75" customHeight="1">
      <c r="A13" s="220" t="s">
        <v>480</v>
      </c>
      <c r="B13" s="220"/>
      <c r="C13" s="220"/>
      <c r="D13" s="220"/>
      <c r="E13" s="220"/>
      <c r="F13" s="220"/>
      <c r="G13" s="220"/>
      <c r="H13" s="220"/>
      <c r="I13" s="220"/>
      <c r="J13" s="220"/>
      <c r="K13" s="220"/>
      <c r="L13" s="220"/>
      <c r="M13" s="220"/>
      <c r="N13" s="220"/>
      <c r="O13" s="220"/>
      <c r="P13" s="220"/>
      <c r="Q13" s="220"/>
    </row>
    <row r="14" spans="1:17" ht="21.75" customHeight="1">
      <c r="A14" s="220" t="s">
        <v>481</v>
      </c>
      <c r="B14" s="220"/>
      <c r="C14" s="220"/>
      <c r="D14" s="220"/>
      <c r="E14" s="220"/>
      <c r="F14" s="220"/>
      <c r="G14" s="220"/>
      <c r="H14" s="220"/>
      <c r="I14" s="220"/>
      <c r="J14" s="220"/>
      <c r="K14" s="220"/>
      <c r="L14" s="220"/>
      <c r="M14" s="220"/>
      <c r="N14" s="220"/>
      <c r="O14" s="220"/>
      <c r="P14" s="220"/>
      <c r="Q14" s="220"/>
    </row>
    <row r="15" spans="1:17" ht="21.75" customHeight="1">
      <c r="A15" s="220" t="s">
        <v>368</v>
      </c>
      <c r="B15" s="220"/>
      <c r="C15" s="220"/>
      <c r="D15" s="220"/>
      <c r="E15" s="220"/>
      <c r="F15" s="220"/>
      <c r="G15" s="220"/>
      <c r="H15" s="220"/>
      <c r="I15" s="220"/>
      <c r="J15" s="220"/>
      <c r="K15" s="220"/>
      <c r="L15" s="220"/>
      <c r="M15" s="220"/>
      <c r="N15" s="220"/>
      <c r="O15" s="220"/>
      <c r="P15" s="220"/>
      <c r="Q15" s="220"/>
    </row>
    <row r="16" spans="1:17" ht="21.75" customHeight="1">
      <c r="A16" s="220" t="s">
        <v>489</v>
      </c>
      <c r="B16" s="220"/>
      <c r="C16" s="220"/>
      <c r="D16" s="220"/>
      <c r="E16" s="220"/>
      <c r="F16" s="220"/>
      <c r="G16" s="220"/>
      <c r="H16" s="220"/>
      <c r="I16" s="220"/>
      <c r="J16" s="220"/>
      <c r="K16" s="220"/>
      <c r="L16" s="220"/>
      <c r="M16" s="220"/>
      <c r="N16" s="220"/>
      <c r="O16" s="220"/>
      <c r="P16" s="220"/>
      <c r="Q16" s="220"/>
    </row>
    <row r="17" spans="1:17" ht="21.75" customHeight="1">
      <c r="A17" s="220" t="s">
        <v>490</v>
      </c>
      <c r="B17" s="220"/>
      <c r="C17" s="220"/>
      <c r="D17" s="220"/>
      <c r="E17" s="220"/>
      <c r="F17" s="220"/>
      <c r="G17" s="220"/>
      <c r="H17" s="220"/>
      <c r="I17" s="220"/>
      <c r="J17" s="220"/>
      <c r="K17" s="220"/>
      <c r="L17" s="220"/>
      <c r="M17" s="220"/>
      <c r="N17" s="220"/>
      <c r="O17" s="220"/>
      <c r="P17" s="220"/>
      <c r="Q17" s="220"/>
    </row>
    <row r="18" spans="1:17" ht="21.75" customHeight="1">
      <c r="A18" s="220" t="s">
        <v>491</v>
      </c>
      <c r="B18" s="220"/>
      <c r="C18" s="220"/>
      <c r="D18" s="220"/>
      <c r="E18" s="220"/>
      <c r="F18" s="220"/>
      <c r="G18" s="220"/>
      <c r="H18" s="220"/>
      <c r="I18" s="220"/>
      <c r="J18" s="220"/>
      <c r="K18" s="220"/>
      <c r="L18" s="220"/>
      <c r="M18" s="220"/>
      <c r="N18" s="220"/>
      <c r="O18" s="220"/>
      <c r="P18" s="220"/>
      <c r="Q18" s="220"/>
    </row>
    <row r="19" spans="1:17" ht="26.25" customHeight="1">
      <c r="A19" s="220" t="s">
        <v>610</v>
      </c>
      <c r="B19" s="220"/>
      <c r="C19" s="220"/>
      <c r="D19" s="220"/>
      <c r="E19" s="220"/>
      <c r="F19" s="220"/>
      <c r="G19" s="220"/>
      <c r="H19" s="220"/>
      <c r="I19" s="220"/>
      <c r="J19" s="220"/>
      <c r="K19" s="220"/>
      <c r="L19" s="220"/>
      <c r="M19" s="220"/>
      <c r="N19" s="220"/>
      <c r="O19" s="220"/>
      <c r="P19" s="220"/>
      <c r="Q19" s="220"/>
    </row>
    <row r="20" spans="1:17" ht="19.5" customHeight="1">
      <c r="A20" s="220" t="s">
        <v>492</v>
      </c>
      <c r="B20" s="220"/>
      <c r="C20" s="220"/>
      <c r="D20" s="220"/>
      <c r="E20" s="220"/>
      <c r="F20" s="220"/>
      <c r="G20" s="220"/>
      <c r="H20" s="220"/>
      <c r="I20" s="220"/>
      <c r="J20" s="220"/>
      <c r="K20" s="220"/>
      <c r="L20" s="220"/>
      <c r="M20" s="220"/>
      <c r="N20" s="220"/>
      <c r="O20" s="220"/>
      <c r="P20" s="220"/>
      <c r="Q20" s="220"/>
    </row>
    <row r="21" spans="1:17" ht="21.75" customHeight="1">
      <c r="A21" s="220" t="s">
        <v>493</v>
      </c>
      <c r="B21" s="220"/>
      <c r="C21" s="220"/>
      <c r="D21" s="220"/>
      <c r="E21" s="220"/>
      <c r="F21" s="220"/>
      <c r="G21" s="220"/>
      <c r="H21" s="220"/>
      <c r="I21" s="220"/>
      <c r="J21" s="220"/>
      <c r="K21" s="220"/>
      <c r="L21" s="220"/>
      <c r="M21" s="220"/>
      <c r="N21" s="220"/>
      <c r="O21" s="220"/>
      <c r="P21" s="220"/>
      <c r="Q21" s="220"/>
    </row>
    <row r="22" spans="1:17" ht="21.75" customHeight="1">
      <c r="A22" s="220" t="s">
        <v>494</v>
      </c>
      <c r="B22" s="220"/>
      <c r="C22" s="220"/>
      <c r="D22" s="220"/>
      <c r="E22" s="220"/>
      <c r="F22" s="220"/>
      <c r="G22" s="220"/>
      <c r="H22" s="220"/>
      <c r="I22" s="220"/>
      <c r="J22" s="220"/>
      <c r="K22" s="220"/>
      <c r="L22" s="220"/>
      <c r="M22" s="220"/>
      <c r="N22" s="220"/>
      <c r="O22" s="220"/>
      <c r="P22" s="220"/>
      <c r="Q22" s="220"/>
    </row>
    <row r="23" spans="1:17" ht="21.75" customHeight="1">
      <c r="A23" s="220" t="s">
        <v>495</v>
      </c>
      <c r="B23" s="220"/>
      <c r="C23" s="220"/>
      <c r="D23" s="220"/>
      <c r="E23" s="220"/>
      <c r="F23" s="220"/>
      <c r="G23" s="220"/>
      <c r="H23" s="220"/>
      <c r="I23" s="220"/>
      <c r="J23" s="220"/>
      <c r="K23" s="220"/>
      <c r="L23" s="220"/>
      <c r="M23" s="220"/>
      <c r="N23" s="220"/>
      <c r="O23" s="220"/>
      <c r="P23" s="220"/>
      <c r="Q23" s="220"/>
    </row>
    <row r="24" spans="1:17" ht="21.75" customHeight="1">
      <c r="A24" s="220" t="s">
        <v>496</v>
      </c>
      <c r="B24" s="220"/>
      <c r="C24" s="220"/>
      <c r="D24" s="220"/>
      <c r="E24" s="220"/>
      <c r="F24" s="220"/>
      <c r="G24" s="220"/>
      <c r="H24" s="220"/>
      <c r="I24" s="220"/>
      <c r="J24" s="220"/>
      <c r="K24" s="220"/>
      <c r="L24" s="220"/>
      <c r="M24" s="220"/>
      <c r="N24" s="220"/>
      <c r="O24" s="220"/>
      <c r="P24" s="220"/>
      <c r="Q24" s="220"/>
    </row>
    <row r="25" spans="1:17" ht="21.75" customHeight="1">
      <c r="A25" s="220" t="s">
        <v>497</v>
      </c>
      <c r="B25" s="220"/>
      <c r="C25" s="220"/>
      <c r="D25" s="220"/>
      <c r="E25" s="220"/>
      <c r="F25" s="220"/>
      <c r="G25" s="220"/>
      <c r="H25" s="220"/>
      <c r="I25" s="220"/>
      <c r="J25" s="220"/>
      <c r="K25" s="220"/>
      <c r="L25" s="220"/>
      <c r="M25" s="220"/>
      <c r="N25" s="220"/>
      <c r="O25" s="220"/>
      <c r="P25" s="220"/>
      <c r="Q25" s="220"/>
    </row>
    <row r="26" spans="1:17" ht="21.75" customHeight="1">
      <c r="A26" s="220" t="s">
        <v>498</v>
      </c>
      <c r="B26" s="220"/>
      <c r="C26" s="220"/>
      <c r="D26" s="220"/>
      <c r="E26" s="220"/>
      <c r="F26" s="220"/>
      <c r="G26" s="220"/>
      <c r="H26" s="220"/>
      <c r="I26" s="220"/>
      <c r="J26" s="220"/>
      <c r="K26" s="220"/>
      <c r="L26" s="220"/>
      <c r="M26" s="220"/>
      <c r="N26" s="220"/>
      <c r="O26" s="220"/>
      <c r="P26" s="220"/>
      <c r="Q26" s="220"/>
    </row>
    <row r="27" spans="1:17" ht="21.75" customHeight="1">
      <c r="A27" s="220" t="s">
        <v>499</v>
      </c>
      <c r="B27" s="220"/>
      <c r="C27" s="220"/>
      <c r="D27" s="220"/>
      <c r="E27" s="220"/>
      <c r="F27" s="220"/>
      <c r="G27" s="220"/>
      <c r="H27" s="220"/>
      <c r="I27" s="220"/>
      <c r="J27" s="220"/>
      <c r="K27" s="220"/>
      <c r="L27" s="220"/>
      <c r="M27" s="220"/>
      <c r="N27" s="220"/>
      <c r="O27" s="220"/>
      <c r="P27" s="220"/>
      <c r="Q27" s="220"/>
    </row>
    <row r="28" spans="1:17" ht="33" customHeight="1">
      <c r="A28" s="220" t="s">
        <v>500</v>
      </c>
      <c r="B28" s="220"/>
      <c r="C28" s="220"/>
      <c r="D28" s="220"/>
      <c r="E28" s="220"/>
      <c r="F28" s="220"/>
      <c r="G28" s="220"/>
      <c r="H28" s="220"/>
      <c r="I28" s="220"/>
      <c r="J28" s="220"/>
      <c r="K28" s="220"/>
      <c r="L28" s="220"/>
      <c r="M28" s="220"/>
      <c r="N28" s="220"/>
      <c r="O28" s="220"/>
      <c r="P28" s="220"/>
      <c r="Q28" s="220"/>
    </row>
    <row r="29" spans="1:17" ht="21" customHeight="1">
      <c r="A29" s="220" t="s">
        <v>501</v>
      </c>
      <c r="B29" s="220"/>
      <c r="C29" s="220"/>
      <c r="D29" s="220"/>
      <c r="E29" s="220"/>
      <c r="F29" s="220"/>
      <c r="G29" s="220"/>
      <c r="H29" s="220"/>
      <c r="I29" s="220"/>
      <c r="J29" s="220"/>
      <c r="K29" s="220"/>
      <c r="L29" s="220"/>
      <c r="M29" s="220"/>
      <c r="N29" s="220"/>
      <c r="O29" s="220"/>
      <c r="P29" s="220"/>
      <c r="Q29" s="220"/>
    </row>
    <row r="30" spans="1:17" ht="26.25" customHeight="1">
      <c r="A30" s="248" t="s">
        <v>502</v>
      </c>
      <c r="B30" s="248"/>
      <c r="C30" s="248"/>
      <c r="D30" s="248"/>
      <c r="E30" s="248"/>
      <c r="F30" s="248"/>
      <c r="G30" s="248"/>
      <c r="H30" s="248"/>
      <c r="I30" s="248"/>
      <c r="J30" s="248"/>
      <c r="K30" s="248"/>
      <c r="L30" s="248"/>
      <c r="M30" s="248"/>
      <c r="N30" s="248"/>
      <c r="O30" s="248"/>
      <c r="P30" s="248"/>
      <c r="Q30" s="248"/>
    </row>
    <row r="31" spans="1:17" ht="21.75" customHeight="1">
      <c r="A31" s="220" t="s">
        <v>503</v>
      </c>
      <c r="B31" s="220"/>
      <c r="C31" s="220"/>
      <c r="D31" s="220"/>
      <c r="E31" s="220"/>
      <c r="F31" s="220"/>
      <c r="G31" s="220"/>
      <c r="H31" s="220"/>
      <c r="I31" s="220"/>
      <c r="J31" s="220"/>
      <c r="K31" s="220"/>
      <c r="L31" s="220"/>
      <c r="M31" s="220"/>
      <c r="N31" s="220"/>
      <c r="O31" s="220"/>
      <c r="P31" s="220"/>
      <c r="Q31" s="220"/>
    </row>
    <row r="32" spans="1:17" ht="21" customHeight="1">
      <c r="A32" s="220" t="s">
        <v>504</v>
      </c>
      <c r="B32" s="220"/>
      <c r="C32" s="220"/>
      <c r="D32" s="220"/>
      <c r="E32" s="220"/>
      <c r="F32" s="220"/>
      <c r="G32" s="220"/>
      <c r="H32" s="220"/>
      <c r="I32" s="220"/>
      <c r="J32" s="220"/>
      <c r="K32" s="220"/>
      <c r="L32" s="220"/>
      <c r="M32" s="220"/>
      <c r="N32" s="220"/>
      <c r="O32" s="220"/>
      <c r="P32" s="220"/>
      <c r="Q32" s="220"/>
    </row>
    <row r="33" spans="1:17" ht="21" customHeight="1">
      <c r="A33" s="220" t="s">
        <v>505</v>
      </c>
      <c r="B33" s="233"/>
      <c r="C33" s="233"/>
      <c r="D33" s="233"/>
      <c r="E33" s="233"/>
      <c r="F33" s="233"/>
      <c r="G33" s="233"/>
      <c r="H33" s="233"/>
      <c r="I33" s="233"/>
      <c r="J33" s="233"/>
      <c r="K33" s="233"/>
      <c r="L33" s="233"/>
      <c r="M33" s="233"/>
      <c r="N33" s="233"/>
      <c r="O33" s="233"/>
      <c r="P33" s="233"/>
      <c r="Q33" s="233"/>
    </row>
    <row r="34" spans="1:17" ht="21" customHeight="1">
      <c r="A34" s="233" t="s">
        <v>506</v>
      </c>
      <c r="B34" s="233"/>
      <c r="C34" s="233"/>
      <c r="D34" s="233"/>
      <c r="E34" s="233"/>
      <c r="F34" s="233"/>
      <c r="G34" s="233"/>
      <c r="H34" s="233"/>
      <c r="I34" s="233"/>
      <c r="J34" s="233"/>
      <c r="K34" s="233"/>
      <c r="L34" s="233"/>
      <c r="M34" s="233"/>
      <c r="N34" s="233"/>
      <c r="O34" s="233"/>
      <c r="P34" s="233"/>
      <c r="Q34" s="233"/>
    </row>
    <row r="35" spans="1:17" ht="21" customHeight="1">
      <c r="A35" s="220" t="s">
        <v>407</v>
      </c>
      <c r="B35" s="220"/>
      <c r="C35" s="220"/>
      <c r="D35" s="220"/>
      <c r="E35" s="220"/>
      <c r="F35" s="220"/>
      <c r="G35" s="220"/>
      <c r="H35" s="220"/>
      <c r="I35" s="220"/>
      <c r="J35" s="220"/>
      <c r="K35" s="220"/>
      <c r="L35" s="220"/>
      <c r="M35" s="220"/>
      <c r="N35" s="220"/>
      <c r="O35" s="220"/>
      <c r="P35" s="220"/>
      <c r="Q35" s="220"/>
    </row>
    <row r="36" spans="1:17" ht="21" customHeight="1">
      <c r="A36" s="220" t="s">
        <v>406</v>
      </c>
      <c r="B36" s="220"/>
      <c r="C36" s="220"/>
      <c r="D36" s="220"/>
      <c r="E36" s="220"/>
      <c r="F36" s="220"/>
      <c r="G36" s="220"/>
      <c r="H36" s="220"/>
      <c r="I36" s="220"/>
      <c r="J36" s="220"/>
      <c r="K36" s="220"/>
      <c r="L36" s="220"/>
      <c r="M36" s="220"/>
      <c r="N36" s="220"/>
      <c r="O36" s="220"/>
      <c r="P36" s="220"/>
      <c r="Q36" s="220"/>
    </row>
    <row r="37" spans="1:17" ht="36" customHeight="1">
      <c r="A37" s="220" t="s">
        <v>405</v>
      </c>
      <c r="B37" s="220"/>
      <c r="C37" s="220"/>
      <c r="D37" s="220"/>
      <c r="E37" s="220"/>
      <c r="F37" s="220"/>
      <c r="G37" s="220"/>
      <c r="H37" s="220"/>
      <c r="I37" s="220"/>
      <c r="J37" s="220"/>
      <c r="K37" s="220"/>
      <c r="L37" s="220"/>
      <c r="M37" s="220"/>
      <c r="N37" s="220"/>
      <c r="O37" s="220"/>
      <c r="P37" s="220"/>
      <c r="Q37" s="220"/>
    </row>
    <row r="38" spans="1:17" ht="19.5" customHeight="1">
      <c r="A38" s="220" t="s">
        <v>507</v>
      </c>
      <c r="B38" s="220"/>
      <c r="C38" s="220"/>
      <c r="D38" s="220"/>
      <c r="E38" s="220"/>
      <c r="F38" s="220"/>
      <c r="G38" s="220"/>
      <c r="H38" s="220"/>
      <c r="I38" s="220"/>
      <c r="J38" s="220"/>
      <c r="K38" s="220"/>
      <c r="L38" s="220"/>
      <c r="M38" s="220"/>
      <c r="N38" s="220"/>
      <c r="O38" s="220"/>
      <c r="P38" s="220"/>
      <c r="Q38" s="220"/>
    </row>
    <row r="39" spans="1:17" ht="19.5" customHeight="1">
      <c r="A39" s="220" t="s">
        <v>508</v>
      </c>
      <c r="B39" s="220"/>
      <c r="C39" s="220"/>
      <c r="D39" s="220"/>
      <c r="E39" s="220"/>
      <c r="F39" s="220"/>
      <c r="G39" s="220"/>
      <c r="H39" s="220"/>
      <c r="I39" s="220"/>
      <c r="J39" s="220"/>
      <c r="K39" s="220"/>
      <c r="L39" s="220"/>
      <c r="M39" s="220"/>
      <c r="N39" s="220"/>
      <c r="O39" s="220"/>
      <c r="P39" s="220"/>
      <c r="Q39" s="220"/>
    </row>
    <row r="40" spans="1:17" ht="19.5" customHeight="1">
      <c r="A40" s="220" t="s">
        <v>509</v>
      </c>
      <c r="B40" s="220"/>
      <c r="C40" s="220"/>
      <c r="D40" s="220"/>
      <c r="E40" s="220"/>
      <c r="F40" s="220"/>
      <c r="G40" s="220"/>
      <c r="H40" s="220"/>
      <c r="I40" s="220"/>
      <c r="J40" s="220"/>
      <c r="K40" s="220"/>
      <c r="L40" s="220"/>
      <c r="M40" s="220"/>
      <c r="N40" s="220"/>
      <c r="O40" s="220"/>
      <c r="P40" s="220"/>
      <c r="Q40" s="220"/>
    </row>
    <row r="41" spans="1:17" ht="19.5" customHeight="1">
      <c r="A41" s="220" t="s">
        <v>408</v>
      </c>
      <c r="B41" s="220"/>
      <c r="C41" s="220"/>
      <c r="D41" s="220"/>
      <c r="E41" s="220"/>
      <c r="F41" s="220"/>
      <c r="G41" s="220"/>
      <c r="H41" s="220"/>
      <c r="I41" s="220"/>
      <c r="J41" s="220"/>
      <c r="K41" s="220"/>
      <c r="L41" s="220"/>
      <c r="M41" s="220"/>
      <c r="N41" s="220"/>
      <c r="O41" s="220"/>
      <c r="P41" s="220"/>
      <c r="Q41" s="220"/>
    </row>
    <row r="42" spans="1:17" ht="19.5" customHeight="1">
      <c r="A42" s="220" t="s">
        <v>510</v>
      </c>
      <c r="B42" s="220"/>
      <c r="C42" s="220"/>
      <c r="D42" s="220"/>
      <c r="E42" s="220"/>
      <c r="F42" s="220"/>
      <c r="G42" s="220"/>
      <c r="H42" s="220"/>
      <c r="I42" s="220"/>
      <c r="J42" s="220"/>
      <c r="K42" s="220"/>
      <c r="L42" s="220"/>
      <c r="M42" s="220"/>
      <c r="N42" s="220"/>
      <c r="O42" s="220"/>
      <c r="P42" s="220"/>
      <c r="Q42" s="220"/>
    </row>
    <row r="43" spans="1:17" ht="19.5" customHeight="1">
      <c r="A43" s="220" t="s">
        <v>404</v>
      </c>
      <c r="B43" s="220"/>
      <c r="C43" s="220"/>
      <c r="D43" s="220"/>
      <c r="E43" s="220"/>
      <c r="F43" s="220"/>
      <c r="G43" s="220"/>
      <c r="H43" s="220"/>
      <c r="I43" s="220"/>
      <c r="J43" s="220"/>
      <c r="K43" s="220"/>
      <c r="L43" s="220"/>
      <c r="M43" s="220"/>
      <c r="N43" s="220"/>
      <c r="O43" s="220"/>
      <c r="P43" s="220"/>
      <c r="Q43" s="220"/>
    </row>
    <row r="44" spans="1:17" ht="19.5" customHeight="1">
      <c r="A44" s="220" t="s">
        <v>511</v>
      </c>
      <c r="B44" s="220"/>
      <c r="C44" s="220"/>
      <c r="D44" s="220"/>
      <c r="E44" s="220"/>
      <c r="F44" s="220"/>
      <c r="G44" s="220"/>
      <c r="H44" s="220"/>
      <c r="I44" s="220"/>
      <c r="J44" s="220"/>
      <c r="K44" s="220"/>
      <c r="L44" s="220"/>
      <c r="M44" s="220"/>
      <c r="N44" s="220"/>
      <c r="O44" s="220"/>
      <c r="P44" s="220"/>
      <c r="Q44" s="220"/>
    </row>
    <row r="45" spans="1:17" ht="19.5" customHeight="1">
      <c r="A45" s="220" t="s">
        <v>409</v>
      </c>
      <c r="B45" s="220"/>
      <c r="C45" s="220"/>
      <c r="D45" s="220"/>
      <c r="E45" s="220"/>
      <c r="F45" s="220"/>
      <c r="G45" s="220"/>
      <c r="H45" s="220"/>
      <c r="I45" s="220"/>
      <c r="J45" s="220"/>
      <c r="K45" s="220"/>
      <c r="L45" s="220"/>
      <c r="M45" s="220"/>
      <c r="N45" s="220"/>
      <c r="O45" s="220"/>
      <c r="P45" s="220"/>
      <c r="Q45" s="220"/>
    </row>
    <row r="46" spans="1:17" ht="19.5" customHeight="1">
      <c r="A46" s="220" t="s">
        <v>410</v>
      </c>
      <c r="B46" s="220"/>
      <c r="C46" s="220"/>
      <c r="D46" s="220"/>
      <c r="E46" s="220"/>
      <c r="F46" s="220"/>
      <c r="G46" s="220"/>
      <c r="H46" s="220"/>
      <c r="I46" s="220"/>
      <c r="J46" s="220"/>
      <c r="K46" s="220"/>
      <c r="L46" s="220"/>
      <c r="M46" s="220"/>
      <c r="N46" s="220"/>
      <c r="O46" s="220"/>
      <c r="P46" s="220"/>
      <c r="Q46" s="220"/>
    </row>
    <row r="47" spans="1:17" ht="60" customHeight="1">
      <c r="A47" s="220" t="s">
        <v>411</v>
      </c>
      <c r="B47" s="220"/>
      <c r="C47" s="220"/>
      <c r="D47" s="220"/>
      <c r="E47" s="220"/>
      <c r="F47" s="220"/>
      <c r="G47" s="220"/>
      <c r="H47" s="220"/>
      <c r="I47" s="220"/>
      <c r="J47" s="220"/>
      <c r="K47" s="220"/>
      <c r="L47" s="220"/>
      <c r="M47" s="220"/>
      <c r="N47" s="220"/>
      <c r="O47" s="220"/>
      <c r="P47" s="220"/>
      <c r="Q47" s="220"/>
    </row>
    <row r="48" spans="1:17" ht="19.5" customHeight="1">
      <c r="A48" s="220" t="s">
        <v>412</v>
      </c>
      <c r="B48" s="220"/>
      <c r="C48" s="220"/>
      <c r="D48" s="220"/>
      <c r="E48" s="220"/>
      <c r="F48" s="220"/>
      <c r="G48" s="220"/>
      <c r="H48" s="220"/>
      <c r="I48" s="220"/>
      <c r="J48" s="220"/>
      <c r="K48" s="220"/>
      <c r="L48" s="220"/>
      <c r="M48" s="220"/>
      <c r="N48" s="220"/>
      <c r="O48" s="220"/>
      <c r="P48" s="220"/>
      <c r="Q48" s="220"/>
    </row>
    <row r="49" spans="1:17" ht="19.5" customHeight="1">
      <c r="A49" s="220" t="s">
        <v>370</v>
      </c>
      <c r="B49" s="220"/>
      <c r="C49" s="220"/>
      <c r="D49" s="220"/>
      <c r="E49" s="220"/>
      <c r="F49" s="220"/>
      <c r="G49" s="220"/>
      <c r="H49" s="220"/>
      <c r="I49" s="220"/>
      <c r="J49" s="220"/>
      <c r="K49" s="220"/>
      <c r="L49" s="220"/>
      <c r="M49" s="220"/>
      <c r="N49" s="220"/>
      <c r="O49" s="220"/>
      <c r="P49" s="220"/>
      <c r="Q49" s="220"/>
    </row>
    <row r="50" spans="1:17" ht="37.5" customHeight="1">
      <c r="A50" s="220" t="s">
        <v>369</v>
      </c>
      <c r="B50" s="220"/>
      <c r="C50" s="220"/>
      <c r="D50" s="220"/>
      <c r="E50" s="220"/>
      <c r="F50" s="220"/>
      <c r="G50" s="220"/>
      <c r="H50" s="220"/>
      <c r="I50" s="220"/>
      <c r="J50" s="220"/>
      <c r="K50" s="220"/>
      <c r="L50" s="220"/>
      <c r="M50" s="220"/>
      <c r="N50" s="220"/>
      <c r="O50" s="220"/>
      <c r="P50" s="220"/>
      <c r="Q50" s="220"/>
    </row>
    <row r="51" spans="1:17" ht="19.5" customHeight="1">
      <c r="A51" s="220" t="s">
        <v>512</v>
      </c>
      <c r="B51" s="220"/>
      <c r="C51" s="220"/>
      <c r="D51" s="220"/>
      <c r="E51" s="220"/>
      <c r="F51" s="220"/>
      <c r="G51" s="220"/>
      <c r="H51" s="220"/>
      <c r="I51" s="220"/>
      <c r="J51" s="220"/>
      <c r="K51" s="220"/>
      <c r="L51" s="220"/>
      <c r="M51" s="220"/>
      <c r="N51" s="220"/>
      <c r="O51" s="220"/>
      <c r="P51" s="220"/>
      <c r="Q51" s="220"/>
    </row>
    <row r="52" spans="1:17" ht="19.5" customHeight="1">
      <c r="A52" s="220" t="s">
        <v>513</v>
      </c>
      <c r="B52" s="220"/>
      <c r="C52" s="220"/>
      <c r="D52" s="220"/>
      <c r="E52" s="220"/>
      <c r="F52" s="220"/>
      <c r="G52" s="220"/>
      <c r="H52" s="220"/>
      <c r="I52" s="220"/>
      <c r="J52" s="220"/>
      <c r="K52" s="220"/>
      <c r="L52" s="220"/>
      <c r="M52" s="220"/>
      <c r="N52" s="220"/>
      <c r="O52" s="220"/>
      <c r="P52" s="220"/>
      <c r="Q52" s="220"/>
    </row>
    <row r="53" spans="1:17" ht="19.5" customHeight="1">
      <c r="A53" s="220" t="s">
        <v>413</v>
      </c>
      <c r="B53" s="220"/>
      <c r="C53" s="220"/>
      <c r="D53" s="220"/>
      <c r="E53" s="220"/>
      <c r="F53" s="220"/>
      <c r="G53" s="220"/>
      <c r="H53" s="220"/>
      <c r="I53" s="220"/>
      <c r="J53" s="220"/>
      <c r="K53" s="220"/>
      <c r="L53" s="220"/>
      <c r="M53" s="220"/>
      <c r="N53" s="220"/>
      <c r="O53" s="220"/>
      <c r="P53" s="220"/>
      <c r="Q53" s="220"/>
    </row>
    <row r="54" spans="1:17" ht="19.5" customHeight="1">
      <c r="A54" s="220" t="s">
        <v>414</v>
      </c>
      <c r="B54" s="220"/>
      <c r="C54" s="220"/>
      <c r="D54" s="220"/>
      <c r="E54" s="220"/>
      <c r="F54" s="220"/>
      <c r="G54" s="220"/>
      <c r="H54" s="220"/>
      <c r="I54" s="220"/>
      <c r="J54" s="220"/>
      <c r="K54" s="220"/>
      <c r="L54" s="220"/>
      <c r="M54" s="220"/>
      <c r="N54" s="220"/>
      <c r="O54" s="220"/>
      <c r="P54" s="220"/>
      <c r="Q54" s="220"/>
    </row>
    <row r="55" spans="1:17" ht="76.5" customHeight="1">
      <c r="A55" s="220" t="s">
        <v>415</v>
      </c>
      <c r="B55" s="220"/>
      <c r="C55" s="220"/>
      <c r="D55" s="220"/>
      <c r="E55" s="220"/>
      <c r="F55" s="220"/>
      <c r="G55" s="220"/>
      <c r="H55" s="220"/>
      <c r="I55" s="220"/>
      <c r="J55" s="220"/>
      <c r="K55" s="220"/>
      <c r="L55" s="220"/>
      <c r="M55" s="220"/>
      <c r="N55" s="220"/>
      <c r="O55" s="220"/>
      <c r="P55" s="220"/>
      <c r="Q55" s="220"/>
    </row>
    <row r="56" spans="1:17" ht="41.25" customHeight="1">
      <c r="A56" s="220" t="s">
        <v>514</v>
      </c>
      <c r="B56" s="220"/>
      <c r="C56" s="220"/>
      <c r="D56" s="220"/>
      <c r="E56" s="220"/>
      <c r="F56" s="220"/>
      <c r="G56" s="220"/>
      <c r="H56" s="220"/>
      <c r="I56" s="220"/>
      <c r="J56" s="220"/>
      <c r="K56" s="220"/>
      <c r="L56" s="220"/>
      <c r="M56" s="220"/>
      <c r="N56" s="220"/>
      <c r="O56" s="220"/>
      <c r="P56" s="220"/>
      <c r="Q56" s="220"/>
    </row>
    <row r="57" spans="1:17" ht="19.5" customHeight="1">
      <c r="A57" s="220" t="s">
        <v>515</v>
      </c>
      <c r="B57" s="220"/>
      <c r="C57" s="220"/>
      <c r="D57" s="220"/>
      <c r="E57" s="220"/>
      <c r="F57" s="220"/>
      <c r="G57" s="220"/>
      <c r="H57" s="220"/>
      <c r="I57" s="220"/>
      <c r="J57" s="220"/>
      <c r="K57" s="220"/>
      <c r="L57" s="220"/>
      <c r="M57" s="220"/>
      <c r="N57" s="220"/>
      <c r="O57" s="220"/>
      <c r="P57" s="220"/>
      <c r="Q57" s="220"/>
    </row>
    <row r="58" spans="1:17" ht="19.5" customHeight="1">
      <c r="A58" s="220" t="s">
        <v>416</v>
      </c>
      <c r="B58" s="220"/>
      <c r="C58" s="220"/>
      <c r="D58" s="220"/>
      <c r="E58" s="220"/>
      <c r="F58" s="220"/>
      <c r="G58" s="220"/>
      <c r="H58" s="220"/>
      <c r="I58" s="220"/>
      <c r="J58" s="220"/>
      <c r="K58" s="220"/>
      <c r="L58" s="220"/>
      <c r="M58" s="220"/>
      <c r="N58" s="220"/>
      <c r="O58" s="220"/>
      <c r="P58" s="220"/>
      <c r="Q58" s="220"/>
    </row>
    <row r="59" spans="1:17" ht="19.5" customHeight="1">
      <c r="A59" s="220" t="s">
        <v>417</v>
      </c>
      <c r="B59" s="220"/>
      <c r="C59" s="220"/>
      <c r="D59" s="220"/>
      <c r="E59" s="220"/>
      <c r="F59" s="220"/>
      <c r="G59" s="220"/>
      <c r="H59" s="220"/>
      <c r="I59" s="220"/>
      <c r="J59" s="220"/>
      <c r="K59" s="220"/>
      <c r="L59" s="220"/>
      <c r="M59" s="220"/>
      <c r="N59" s="220"/>
      <c r="O59" s="220"/>
      <c r="P59" s="220"/>
      <c r="Q59" s="220"/>
    </row>
    <row r="60" spans="1:17" ht="19.5" customHeight="1">
      <c r="A60" s="149"/>
      <c r="B60" s="149"/>
      <c r="C60" s="149"/>
      <c r="D60" s="149"/>
      <c r="E60" s="149"/>
      <c r="F60" s="149"/>
      <c r="G60" s="149"/>
      <c r="H60" s="149"/>
      <c r="I60" s="149"/>
      <c r="J60" s="149"/>
      <c r="K60" s="149"/>
      <c r="L60" s="149"/>
      <c r="M60" s="149"/>
      <c r="N60" s="149"/>
      <c r="O60" s="149"/>
      <c r="P60" s="149"/>
      <c r="Q60" s="149"/>
    </row>
    <row r="61" spans="1:17" ht="19.5" customHeight="1">
      <c r="A61" s="149"/>
      <c r="B61" s="149"/>
      <c r="C61" s="149"/>
      <c r="D61" s="149"/>
      <c r="E61" s="149"/>
      <c r="F61" s="149"/>
      <c r="G61" s="149"/>
      <c r="H61" s="149"/>
      <c r="I61" s="149"/>
      <c r="J61" s="149"/>
      <c r="K61" s="149"/>
      <c r="L61" s="149"/>
      <c r="M61" s="149"/>
      <c r="N61" s="149"/>
      <c r="O61" s="149"/>
      <c r="P61" s="149"/>
      <c r="Q61" s="149"/>
    </row>
    <row r="62" spans="1:17" ht="19.5" customHeight="1">
      <c r="A62" s="149"/>
      <c r="B62" s="149"/>
      <c r="C62" s="149"/>
      <c r="D62" s="149"/>
      <c r="E62" s="149"/>
      <c r="F62" s="149"/>
      <c r="G62" s="149"/>
      <c r="H62" s="149"/>
      <c r="I62" s="149"/>
      <c r="J62" s="149"/>
      <c r="K62" s="149"/>
      <c r="L62" s="149"/>
      <c r="M62" s="149"/>
      <c r="N62" s="149"/>
      <c r="O62" s="149"/>
      <c r="P62" s="149"/>
      <c r="Q62" s="149"/>
    </row>
    <row r="63" spans="1:17" ht="26.25" customHeight="1">
      <c r="A63" s="248" t="s">
        <v>469</v>
      </c>
      <c r="B63" s="248"/>
      <c r="C63" s="248"/>
      <c r="D63" s="248"/>
      <c r="E63" s="248"/>
      <c r="F63" s="248"/>
      <c r="G63" s="248"/>
      <c r="H63" s="248"/>
      <c r="I63" s="248"/>
      <c r="J63" s="248"/>
      <c r="K63" s="248"/>
      <c r="L63" s="248"/>
      <c r="M63" s="248"/>
      <c r="N63" s="248"/>
      <c r="O63" s="248"/>
    </row>
    <row r="64" spans="1:17" ht="23.25" customHeight="1">
      <c r="A64" s="248" t="s">
        <v>516</v>
      </c>
      <c r="B64" s="248"/>
      <c r="C64" s="248"/>
      <c r="D64" s="248"/>
      <c r="E64" s="248"/>
      <c r="F64" s="248"/>
      <c r="G64" s="248"/>
      <c r="H64" s="248"/>
      <c r="I64" s="248"/>
      <c r="J64" s="248"/>
      <c r="K64" s="248"/>
      <c r="L64" s="248"/>
      <c r="M64" s="248"/>
      <c r="N64" s="248"/>
      <c r="O64" s="248"/>
      <c r="P64" s="248"/>
      <c r="Q64" s="248"/>
    </row>
    <row r="65" spans="1:17" ht="20.25" customHeight="1">
      <c r="A65" s="156"/>
      <c r="B65" s="156"/>
      <c r="C65" s="156"/>
      <c r="D65" s="244" t="s">
        <v>517</v>
      </c>
      <c r="E65" s="244"/>
      <c r="F65" s="244"/>
      <c r="G65" s="161"/>
      <c r="I65" s="156"/>
      <c r="J65" s="156"/>
      <c r="K65" s="156"/>
      <c r="L65" s="229" t="s">
        <v>518</v>
      </c>
      <c r="M65" s="229"/>
      <c r="N65" s="229"/>
      <c r="O65" s="156"/>
      <c r="P65" s="156"/>
      <c r="Q65" s="156"/>
    </row>
    <row r="66" spans="1:17" ht="20.25" customHeight="1">
      <c r="A66" s="156"/>
      <c r="B66" s="156"/>
      <c r="C66" s="156"/>
      <c r="D66" s="241" t="s">
        <v>519</v>
      </c>
      <c r="E66" s="241"/>
      <c r="F66" s="241"/>
      <c r="G66" s="159"/>
      <c r="I66" s="114"/>
      <c r="J66" s="114"/>
      <c r="K66" s="114"/>
      <c r="L66" s="250">
        <f>资产负债表!C7</f>
        <v>1045.81</v>
      </c>
      <c r="M66" s="250"/>
      <c r="N66" s="250"/>
      <c r="O66" s="156"/>
      <c r="P66" s="156"/>
      <c r="Q66" s="156"/>
    </row>
    <row r="67" spans="1:17" ht="20.25" customHeight="1">
      <c r="A67" s="156"/>
      <c r="B67" s="156"/>
      <c r="C67" s="156"/>
      <c r="D67" s="249" t="s">
        <v>520</v>
      </c>
      <c r="E67" s="249"/>
      <c r="F67" s="249"/>
      <c r="G67" s="162"/>
      <c r="I67" s="114"/>
      <c r="J67" s="114"/>
      <c r="K67" s="114"/>
      <c r="L67" s="237">
        <f>资产负债表!C9</f>
        <v>1247701.43</v>
      </c>
      <c r="M67" s="237"/>
      <c r="N67" s="237"/>
      <c r="O67" s="156"/>
      <c r="P67" s="156"/>
      <c r="Q67" s="156"/>
    </row>
    <row r="68" spans="1:17" ht="20.25" customHeight="1" thickBot="1">
      <c r="A68" s="156"/>
      <c r="B68" s="156"/>
      <c r="C68" s="156"/>
      <c r="D68" s="220" t="s">
        <v>521</v>
      </c>
      <c r="E68" s="220"/>
      <c r="F68" s="220"/>
      <c r="G68" s="220"/>
      <c r="H68" s="220"/>
      <c r="I68" s="156"/>
      <c r="J68" s="156"/>
      <c r="K68" s="156"/>
      <c r="L68" s="242">
        <f>SUM(L66:N67)</f>
        <v>1248747.24</v>
      </c>
      <c r="M68" s="242"/>
      <c r="N68" s="242"/>
      <c r="O68" s="156"/>
      <c r="P68" s="156"/>
      <c r="Q68" s="156"/>
    </row>
    <row r="69" spans="1:17" ht="7.5" customHeight="1" thickTop="1">
      <c r="A69" s="156"/>
      <c r="B69" s="156"/>
      <c r="C69" s="156"/>
      <c r="D69" s="156"/>
      <c r="E69" s="156"/>
      <c r="F69" s="149"/>
      <c r="G69" s="149"/>
      <c r="H69" s="149"/>
      <c r="I69" s="156"/>
      <c r="J69" s="156"/>
      <c r="K69" s="156"/>
      <c r="L69" s="156"/>
      <c r="M69" s="163"/>
      <c r="N69" s="163"/>
      <c r="O69" s="156"/>
      <c r="P69" s="156"/>
      <c r="Q69" s="156"/>
    </row>
    <row r="70" spans="1:17" ht="36" customHeight="1">
      <c r="A70" s="156"/>
      <c r="B70" s="220" t="s">
        <v>522</v>
      </c>
      <c r="C70" s="220"/>
      <c r="D70" s="220"/>
      <c r="E70" s="220"/>
      <c r="F70" s="220"/>
      <c r="G70" s="220"/>
      <c r="H70" s="220"/>
      <c r="I70" s="220"/>
      <c r="J70" s="220"/>
      <c r="K70" s="220"/>
      <c r="L70" s="220"/>
      <c r="M70" s="220"/>
      <c r="N70" s="220"/>
      <c r="O70" s="220"/>
      <c r="P70" s="220"/>
      <c r="Q70" s="220"/>
    </row>
    <row r="71" spans="1:17" ht="36" customHeight="1">
      <c r="A71" s="156"/>
      <c r="B71" s="149"/>
      <c r="C71" s="149"/>
      <c r="D71" s="149"/>
      <c r="E71" s="149"/>
      <c r="F71" s="149"/>
      <c r="G71" s="149"/>
      <c r="H71" s="149"/>
      <c r="I71" s="149"/>
      <c r="J71" s="149"/>
      <c r="K71" s="149"/>
      <c r="L71" s="149"/>
      <c r="M71" s="149"/>
      <c r="N71" s="149"/>
      <c r="O71" s="149"/>
      <c r="P71" s="149"/>
      <c r="Q71" s="149"/>
    </row>
    <row r="72" spans="1:17" s="108" customFormat="1" ht="28.5" customHeight="1">
      <c r="A72" s="227" t="s">
        <v>523</v>
      </c>
      <c r="B72" s="227"/>
      <c r="C72" s="227"/>
      <c r="D72" s="227"/>
      <c r="E72" s="227"/>
      <c r="F72" s="227"/>
      <c r="G72" s="227"/>
      <c r="H72" s="227"/>
      <c r="I72" s="227"/>
      <c r="J72" s="227"/>
      <c r="K72" s="227"/>
      <c r="L72" s="227"/>
      <c r="M72" s="227"/>
      <c r="N72" s="227"/>
      <c r="O72" s="227"/>
      <c r="P72" s="227"/>
      <c r="Q72" s="227"/>
    </row>
    <row r="73" spans="1:17" ht="20.25" customHeight="1">
      <c r="B73" s="229" t="s">
        <v>524</v>
      </c>
      <c r="C73" s="229"/>
      <c r="D73" s="229"/>
      <c r="E73" s="115"/>
      <c r="F73" s="115"/>
      <c r="G73" s="116"/>
      <c r="I73" s="229" t="s">
        <v>518</v>
      </c>
      <c r="J73" s="229"/>
      <c r="K73" s="229"/>
      <c r="N73" s="229" t="s">
        <v>525</v>
      </c>
      <c r="O73" s="229"/>
      <c r="P73" s="229"/>
    </row>
    <row r="74" spans="1:17" ht="20.25" customHeight="1">
      <c r="B74" s="238" t="s">
        <v>526</v>
      </c>
      <c r="C74" s="238"/>
      <c r="D74" s="238"/>
      <c r="E74" s="238"/>
      <c r="F74" s="238"/>
      <c r="G74" s="117"/>
      <c r="I74" s="239">
        <f>资产负债表!C18</f>
        <v>754174.54</v>
      </c>
      <c r="J74" s="239"/>
      <c r="K74" s="239"/>
      <c r="N74" s="240">
        <f>I74/I75</f>
        <v>1</v>
      </c>
      <c r="O74" s="240"/>
      <c r="P74" s="240"/>
    </row>
    <row r="75" spans="1:17" ht="20.25" customHeight="1" thickBot="1">
      <c r="B75" s="221" t="s">
        <v>527</v>
      </c>
      <c r="C75" s="221"/>
      <c r="D75" s="221"/>
      <c r="E75" s="152"/>
      <c r="F75" s="152"/>
      <c r="G75" s="152"/>
      <c r="I75" s="231">
        <f>SUM(I74:K74)</f>
        <v>754174.54</v>
      </c>
      <c r="J75" s="231"/>
      <c r="K75" s="231"/>
      <c r="L75" s="54"/>
      <c r="M75" s="54"/>
      <c r="N75" s="245">
        <f>SUM(N74:P74)</f>
        <v>1</v>
      </c>
      <c r="O75" s="245"/>
      <c r="P75" s="245"/>
    </row>
    <row r="76" spans="1:17" ht="20.25" customHeight="1" thickTop="1">
      <c r="B76" s="150"/>
      <c r="C76" s="150"/>
      <c r="D76" s="150"/>
      <c r="E76" s="152"/>
      <c r="F76" s="152"/>
      <c r="G76" s="152"/>
      <c r="I76" s="151"/>
      <c r="J76" s="151"/>
      <c r="K76" s="151"/>
      <c r="L76" s="54"/>
      <c r="M76" s="54"/>
      <c r="N76" s="160"/>
      <c r="O76" s="160"/>
      <c r="P76" s="160"/>
    </row>
    <row r="77" spans="1:17" ht="20.25" customHeight="1">
      <c r="B77" s="233" t="s">
        <v>528</v>
      </c>
      <c r="C77" s="233"/>
      <c r="D77" s="233"/>
      <c r="E77" s="233"/>
      <c r="F77" s="233"/>
      <c r="G77" s="233"/>
      <c r="H77" s="233"/>
      <c r="I77" s="233"/>
      <c r="J77" s="233"/>
      <c r="K77" s="233"/>
      <c r="L77" s="233"/>
      <c r="M77" s="233"/>
      <c r="N77" s="233"/>
      <c r="O77" s="233"/>
      <c r="P77" s="233"/>
      <c r="Q77" s="233"/>
    </row>
    <row r="78" spans="1:17" ht="20.25" customHeight="1">
      <c r="B78" s="229" t="s">
        <v>529</v>
      </c>
      <c r="C78" s="229"/>
      <c r="D78" s="229"/>
      <c r="E78" s="229"/>
      <c r="F78" s="229"/>
      <c r="G78" s="229"/>
      <c r="H78" s="229"/>
      <c r="I78" s="151"/>
      <c r="J78" s="261" t="s">
        <v>530</v>
      </c>
      <c r="K78" s="261"/>
      <c r="L78" s="54"/>
      <c r="M78" s="260" t="s">
        <v>531</v>
      </c>
      <c r="N78" s="260"/>
      <c r="O78" s="160"/>
      <c r="P78" s="259" t="s">
        <v>532</v>
      </c>
      <c r="Q78" s="259"/>
    </row>
    <row r="79" spans="1:17" ht="20.25" customHeight="1">
      <c r="B79" s="246" t="s">
        <v>461</v>
      </c>
      <c r="C79" s="246"/>
      <c r="D79" s="233"/>
      <c r="E79" s="233"/>
      <c r="F79" s="233"/>
      <c r="G79" s="233"/>
      <c r="H79" s="233"/>
      <c r="I79" s="151"/>
      <c r="J79" s="239">
        <v>250000</v>
      </c>
      <c r="K79" s="239"/>
      <c r="L79" s="54"/>
      <c r="M79" s="262" t="s">
        <v>533</v>
      </c>
      <c r="N79" s="262"/>
      <c r="O79" s="262"/>
      <c r="P79" s="243" t="s">
        <v>534</v>
      </c>
      <c r="Q79" s="243"/>
    </row>
    <row r="80" spans="1:17" ht="20.25" customHeight="1">
      <c r="B80" s="246" t="s">
        <v>462</v>
      </c>
      <c r="C80" s="246"/>
      <c r="D80" s="233"/>
      <c r="E80" s="233"/>
      <c r="F80" s="233"/>
      <c r="G80" s="233"/>
      <c r="H80" s="233"/>
      <c r="I80" s="151"/>
      <c r="J80" s="239">
        <v>377000</v>
      </c>
      <c r="K80" s="239"/>
      <c r="L80" s="54"/>
      <c r="M80" s="263" t="s">
        <v>533</v>
      </c>
      <c r="N80" s="263"/>
      <c r="O80" s="263"/>
      <c r="P80" s="243" t="s">
        <v>534</v>
      </c>
      <c r="Q80" s="243"/>
    </row>
    <row r="81" spans="1:17" ht="20.25" customHeight="1">
      <c r="B81" s="246" t="s">
        <v>463</v>
      </c>
      <c r="C81" s="246"/>
      <c r="D81" s="233"/>
      <c r="E81" s="233"/>
      <c r="F81" s="233"/>
      <c r="G81" s="233"/>
      <c r="H81" s="233"/>
      <c r="I81" s="151"/>
      <c r="J81" s="239">
        <v>23674.54</v>
      </c>
      <c r="K81" s="239"/>
      <c r="L81" s="54"/>
      <c r="M81" s="232" t="s">
        <v>535</v>
      </c>
      <c r="N81" s="232"/>
      <c r="O81" s="160"/>
      <c r="P81" s="243" t="s">
        <v>534</v>
      </c>
      <c r="Q81" s="243"/>
    </row>
    <row r="82" spans="1:17" ht="20.25" customHeight="1">
      <c r="B82" s="246" t="s">
        <v>464</v>
      </c>
      <c r="C82" s="246"/>
      <c r="D82" s="233"/>
      <c r="E82" s="233"/>
      <c r="F82" s="233"/>
      <c r="G82" s="233"/>
      <c r="H82" s="233"/>
      <c r="I82" s="151"/>
      <c r="J82" s="239">
        <v>3500</v>
      </c>
      <c r="K82" s="239"/>
      <c r="L82" s="54"/>
      <c r="M82" s="232" t="s">
        <v>536</v>
      </c>
      <c r="N82" s="232"/>
      <c r="O82" s="160"/>
      <c r="P82" s="243" t="s">
        <v>537</v>
      </c>
      <c r="Q82" s="243"/>
    </row>
    <row r="83" spans="1:17" ht="20.25" customHeight="1">
      <c r="B83" s="107" t="s">
        <v>465</v>
      </c>
      <c r="C83" s="107"/>
      <c r="D83" s="154"/>
      <c r="E83" s="154"/>
      <c r="F83" s="154"/>
      <c r="G83" s="154"/>
      <c r="H83" s="154"/>
      <c r="I83" s="151"/>
      <c r="J83" s="239">
        <v>100000</v>
      </c>
      <c r="K83" s="239"/>
      <c r="L83" s="54"/>
      <c r="M83" s="232" t="s">
        <v>535</v>
      </c>
      <c r="N83" s="232"/>
      <c r="O83" s="160"/>
      <c r="P83" s="243" t="s">
        <v>537</v>
      </c>
      <c r="Q83" s="243"/>
    </row>
    <row r="84" spans="1:17" ht="20.25" customHeight="1">
      <c r="A84" s="156"/>
      <c r="B84" s="156"/>
      <c r="C84" s="156"/>
      <c r="D84" s="247"/>
      <c r="E84" s="247"/>
      <c r="F84" s="247"/>
      <c r="G84" s="161"/>
      <c r="H84" s="77"/>
      <c r="I84" s="118"/>
      <c r="J84" s="118"/>
      <c r="K84" s="118"/>
      <c r="L84" s="118"/>
      <c r="M84" s="271"/>
      <c r="N84" s="271"/>
      <c r="O84" s="156"/>
      <c r="P84" s="156"/>
      <c r="Q84" s="156"/>
    </row>
    <row r="85" spans="1:17" ht="20.25" customHeight="1">
      <c r="B85" s="150"/>
      <c r="C85" s="150"/>
      <c r="D85" s="150"/>
      <c r="E85" s="152"/>
      <c r="F85" s="152"/>
      <c r="G85" s="152"/>
      <c r="I85" s="151"/>
      <c r="J85" s="151"/>
      <c r="K85" s="151"/>
      <c r="L85" s="54"/>
      <c r="M85" s="54"/>
      <c r="N85" s="160"/>
      <c r="O85" s="160"/>
      <c r="P85" s="160"/>
    </row>
    <row r="86" spans="1:17" s="108" customFormat="1" ht="24.75" customHeight="1">
      <c r="A86" s="227" t="s">
        <v>538</v>
      </c>
      <c r="B86" s="227"/>
      <c r="C86" s="227"/>
      <c r="D86" s="227"/>
      <c r="E86" s="227"/>
      <c r="F86" s="227"/>
      <c r="G86" s="227"/>
      <c r="H86" s="227"/>
      <c r="I86" s="227"/>
      <c r="J86" s="227"/>
      <c r="K86" s="227"/>
      <c r="L86" s="227"/>
      <c r="M86" s="227"/>
      <c r="N86" s="227"/>
      <c r="O86" s="227"/>
      <c r="P86" s="227"/>
      <c r="Q86" s="227"/>
    </row>
    <row r="87" spans="1:17" ht="20.25" customHeight="1">
      <c r="B87" s="228" t="s">
        <v>539</v>
      </c>
      <c r="C87" s="228"/>
      <c r="D87" s="228"/>
      <c r="E87" s="166"/>
      <c r="F87" s="229" t="s">
        <v>540</v>
      </c>
      <c r="G87" s="229"/>
      <c r="H87" s="229"/>
      <c r="I87" s="166"/>
      <c r="J87" s="229" t="s">
        <v>541</v>
      </c>
      <c r="K87" s="229"/>
      <c r="L87" s="166"/>
      <c r="M87" s="229" t="s">
        <v>542</v>
      </c>
      <c r="N87" s="229"/>
      <c r="O87" s="77"/>
      <c r="P87" s="229" t="s">
        <v>543</v>
      </c>
      <c r="Q87" s="229"/>
    </row>
    <row r="88" spans="1:17" ht="20.25" customHeight="1">
      <c r="B88" s="223" t="s">
        <v>544</v>
      </c>
      <c r="C88" s="223"/>
      <c r="D88" s="223"/>
      <c r="E88" s="166"/>
      <c r="F88" s="224">
        <v>40265.100000000006</v>
      </c>
      <c r="G88" s="224"/>
      <c r="H88" s="224"/>
      <c r="I88" s="166"/>
      <c r="J88" s="224">
        <v>0</v>
      </c>
      <c r="K88" s="224"/>
      <c r="L88" s="166"/>
      <c r="M88" s="224">
        <v>23007.599999999999</v>
      </c>
      <c r="N88" s="224"/>
      <c r="O88" s="77"/>
      <c r="P88" s="224">
        <f>F88+J88-M88</f>
        <v>17257.500000000007</v>
      </c>
      <c r="Q88" s="224"/>
    </row>
    <row r="89" spans="1:17" ht="20.25" customHeight="1" thickBot="1">
      <c r="B89" s="221" t="s">
        <v>545</v>
      </c>
      <c r="C89" s="221"/>
      <c r="D89" s="221"/>
      <c r="E89" s="78"/>
      <c r="F89" s="231">
        <f>SUM(F88:H88)</f>
        <v>40265.100000000006</v>
      </c>
      <c r="G89" s="231"/>
      <c r="H89" s="231"/>
      <c r="I89" s="151"/>
      <c r="J89" s="231">
        <f>SUM(J88:K88)</f>
        <v>0</v>
      </c>
      <c r="K89" s="231"/>
      <c r="L89" s="151"/>
      <c r="M89" s="231">
        <f>SUM(M88:N88)</f>
        <v>23007.599999999999</v>
      </c>
      <c r="N89" s="231"/>
      <c r="O89" s="151"/>
      <c r="P89" s="231">
        <f>SUM(P88:Q88)</f>
        <v>17257.500000000007</v>
      </c>
      <c r="Q89" s="231"/>
    </row>
    <row r="90" spans="1:17" ht="20.25" customHeight="1" thickTop="1">
      <c r="B90" s="150"/>
      <c r="C90" s="150"/>
      <c r="D90" s="150"/>
      <c r="E90" s="78"/>
      <c r="F90" s="151"/>
      <c r="G90" s="151"/>
      <c r="H90" s="151"/>
      <c r="I90" s="151"/>
      <c r="J90" s="151"/>
      <c r="K90" s="151"/>
      <c r="L90" s="151"/>
      <c r="M90" s="151"/>
      <c r="N90" s="151"/>
      <c r="O90" s="151"/>
      <c r="P90" s="151"/>
      <c r="Q90" s="151"/>
    </row>
    <row r="91" spans="1:17" ht="20.25" customHeight="1">
      <c r="B91" s="150"/>
      <c r="C91" s="150"/>
      <c r="D91" s="150"/>
      <c r="E91" s="78"/>
      <c r="F91" s="151"/>
      <c r="G91" s="151"/>
      <c r="H91" s="151"/>
      <c r="I91" s="151"/>
      <c r="J91" s="151"/>
      <c r="K91" s="151"/>
      <c r="L91" s="151"/>
      <c r="M91" s="151"/>
      <c r="N91" s="151"/>
      <c r="O91" s="151"/>
      <c r="P91" s="151"/>
      <c r="Q91" s="151"/>
    </row>
    <row r="92" spans="1:17" s="108" customFormat="1" ht="24.75" customHeight="1">
      <c r="A92" s="227" t="s">
        <v>546</v>
      </c>
      <c r="B92" s="227"/>
      <c r="C92" s="227"/>
      <c r="D92" s="227"/>
      <c r="E92" s="227"/>
      <c r="F92" s="227"/>
      <c r="G92" s="227"/>
      <c r="H92" s="227"/>
      <c r="I92" s="227"/>
      <c r="J92" s="227"/>
      <c r="K92" s="227"/>
      <c r="L92" s="227"/>
      <c r="M92" s="227"/>
      <c r="N92" s="227"/>
      <c r="O92" s="227"/>
      <c r="P92" s="227"/>
      <c r="Q92" s="227"/>
    </row>
    <row r="93" spans="1:17" ht="20.25" customHeight="1">
      <c r="B93" s="115" t="s">
        <v>547</v>
      </c>
      <c r="C93" s="116"/>
      <c r="D93" s="229" t="s">
        <v>548</v>
      </c>
      <c r="E93" s="229"/>
      <c r="F93" s="229"/>
      <c r="G93" s="166"/>
      <c r="H93" s="229" t="s">
        <v>540</v>
      </c>
      <c r="I93" s="229"/>
      <c r="J93" s="77"/>
      <c r="K93" s="229" t="s">
        <v>541</v>
      </c>
      <c r="L93" s="229"/>
      <c r="M93" s="77"/>
      <c r="N93" s="229" t="s">
        <v>542</v>
      </c>
      <c r="O93" s="229"/>
      <c r="P93" s="77"/>
      <c r="Q93" s="115" t="s">
        <v>543</v>
      </c>
    </row>
    <row r="94" spans="1:17" ht="20.25" customHeight="1">
      <c r="B94" s="120" t="s">
        <v>454</v>
      </c>
      <c r="C94" s="121"/>
      <c r="D94" s="237">
        <v>225186</v>
      </c>
      <c r="E94" s="237"/>
      <c r="F94" s="237"/>
      <c r="G94" s="157"/>
      <c r="H94" s="237">
        <v>100086</v>
      </c>
      <c r="I94" s="237"/>
      <c r="J94" s="138"/>
      <c r="K94" s="237">
        <v>0</v>
      </c>
      <c r="L94" s="237"/>
      <c r="M94" s="138"/>
      <c r="N94" s="237">
        <v>60048</v>
      </c>
      <c r="O94" s="237"/>
      <c r="P94" s="138"/>
      <c r="Q94" s="151">
        <f>H94+K94-N94</f>
        <v>40038</v>
      </c>
    </row>
    <row r="95" spans="1:17" ht="20.25" customHeight="1" thickBot="1">
      <c r="B95" s="139" t="s">
        <v>545</v>
      </c>
      <c r="C95" s="139"/>
      <c r="D95" s="251">
        <f>D94</f>
        <v>225186</v>
      </c>
      <c r="E95" s="251"/>
      <c r="F95" s="251"/>
      <c r="G95" s="157"/>
      <c r="H95" s="251">
        <f>H94</f>
        <v>100086</v>
      </c>
      <c r="I95" s="251"/>
      <c r="J95" s="140"/>
      <c r="K95" s="251">
        <f>K94</f>
        <v>0</v>
      </c>
      <c r="L95" s="251"/>
      <c r="M95" s="140"/>
      <c r="N95" s="251">
        <f>N94</f>
        <v>60048</v>
      </c>
      <c r="O95" s="251"/>
      <c r="P95" s="140"/>
      <c r="Q95" s="155">
        <f>Q94</f>
        <v>40038</v>
      </c>
    </row>
    <row r="96" spans="1:17" ht="20.25" customHeight="1" thickTop="1">
      <c r="B96" s="139"/>
      <c r="C96" s="139"/>
      <c r="D96" s="157"/>
      <c r="E96" s="157"/>
      <c r="F96" s="157"/>
      <c r="G96" s="157"/>
      <c r="H96" s="157"/>
      <c r="I96" s="157"/>
      <c r="J96" s="140"/>
      <c r="K96" s="157"/>
      <c r="L96" s="157"/>
      <c r="M96" s="140"/>
      <c r="N96" s="157"/>
      <c r="O96" s="157"/>
      <c r="P96" s="140"/>
      <c r="Q96" s="151"/>
    </row>
    <row r="97" spans="1:17" ht="23.25" customHeight="1">
      <c r="B97" s="150"/>
      <c r="C97" s="150"/>
      <c r="D97" s="150"/>
      <c r="E97" s="78"/>
      <c r="F97" s="237"/>
      <c r="G97" s="237"/>
      <c r="H97" s="237"/>
      <c r="I97" s="151"/>
      <c r="J97" s="151"/>
      <c r="K97" s="151"/>
      <c r="L97" s="151"/>
      <c r="M97" s="151"/>
      <c r="N97" s="151"/>
      <c r="O97" s="151"/>
      <c r="P97" s="151"/>
      <c r="Q97" s="151"/>
    </row>
    <row r="98" spans="1:17" ht="24.75" customHeight="1">
      <c r="A98" s="227" t="s">
        <v>549</v>
      </c>
      <c r="B98" s="227"/>
      <c r="C98" s="227"/>
      <c r="D98" s="227"/>
      <c r="E98" s="227"/>
      <c r="F98" s="227"/>
      <c r="G98" s="227"/>
      <c r="H98" s="227"/>
      <c r="I98" s="227"/>
      <c r="J98" s="227"/>
      <c r="K98" s="227"/>
      <c r="L98" s="227"/>
      <c r="M98" s="227"/>
      <c r="N98" s="227"/>
      <c r="O98" s="227"/>
      <c r="P98" s="227"/>
      <c r="Q98" s="227"/>
    </row>
    <row r="99" spans="1:17" ht="18" customHeight="1">
      <c r="B99" s="228" t="s">
        <v>550</v>
      </c>
      <c r="C99" s="228"/>
      <c r="D99" s="228"/>
      <c r="E99" s="166"/>
      <c r="F99" s="229" t="s">
        <v>540</v>
      </c>
      <c r="G99" s="229"/>
      <c r="H99" s="229"/>
      <c r="I99" s="166"/>
      <c r="J99" s="229" t="s">
        <v>541</v>
      </c>
      <c r="K99" s="229"/>
      <c r="L99" s="166"/>
      <c r="M99" s="229" t="s">
        <v>551</v>
      </c>
      <c r="N99" s="229"/>
      <c r="O99" s="77"/>
      <c r="P99" s="229" t="s">
        <v>543</v>
      </c>
      <c r="Q99" s="229"/>
    </row>
    <row r="100" spans="1:17" ht="0.75" customHeight="1">
      <c r="B100" s="252" t="s">
        <v>552</v>
      </c>
      <c r="C100" s="252"/>
      <c r="D100" s="252"/>
      <c r="E100" s="166"/>
      <c r="F100" s="224"/>
      <c r="G100" s="224"/>
      <c r="H100" s="224"/>
      <c r="I100" s="166"/>
      <c r="J100" s="224"/>
      <c r="K100" s="224"/>
      <c r="L100" s="166"/>
      <c r="M100" s="224">
        <v>0</v>
      </c>
      <c r="N100" s="224"/>
      <c r="O100" s="77"/>
      <c r="P100" s="224">
        <f t="shared" ref="P100:P108" si="0">F100+J100-M100</f>
        <v>0</v>
      </c>
      <c r="Q100" s="224"/>
    </row>
    <row r="101" spans="1:17" ht="21" customHeight="1">
      <c r="B101" s="223" t="s">
        <v>553</v>
      </c>
      <c r="C101" s="223"/>
      <c r="D101" s="223"/>
      <c r="E101" s="78"/>
      <c r="F101" s="224">
        <f>SUM(F102:H104)</f>
        <v>1869467</v>
      </c>
      <c r="G101" s="224"/>
      <c r="H101" s="224"/>
      <c r="I101" s="151"/>
      <c r="J101" s="224">
        <f>SUM(J102:K104)</f>
        <v>157279</v>
      </c>
      <c r="K101" s="224"/>
      <c r="L101" s="151"/>
      <c r="M101" s="224">
        <f>SUM(M102:N104)</f>
        <v>0</v>
      </c>
      <c r="N101" s="224"/>
      <c r="O101" s="151"/>
      <c r="P101" s="224">
        <f>SUM(P102:Q104)</f>
        <v>2026746</v>
      </c>
      <c r="Q101" s="224"/>
    </row>
    <row r="102" spans="1:17" ht="21" customHeight="1">
      <c r="B102" s="223" t="s">
        <v>554</v>
      </c>
      <c r="C102" s="223"/>
      <c r="D102" s="223"/>
      <c r="E102" s="78"/>
      <c r="F102" s="224">
        <v>728801</v>
      </c>
      <c r="G102" s="224"/>
      <c r="H102" s="224"/>
      <c r="I102" s="151"/>
      <c r="J102" s="224">
        <v>132866</v>
      </c>
      <c r="K102" s="224"/>
      <c r="L102" s="151"/>
      <c r="M102" s="224">
        <v>0</v>
      </c>
      <c r="N102" s="224"/>
      <c r="O102" s="151"/>
      <c r="P102" s="224">
        <f>F102+J102-M102</f>
        <v>861667</v>
      </c>
      <c r="Q102" s="224"/>
    </row>
    <row r="103" spans="1:17" ht="21" customHeight="1">
      <c r="B103" s="223" t="s">
        <v>555</v>
      </c>
      <c r="C103" s="223"/>
      <c r="D103" s="223"/>
      <c r="E103" s="78"/>
      <c r="F103" s="224">
        <f>[2]卡片列表!$I$70</f>
        <v>1095658</v>
      </c>
      <c r="G103" s="224"/>
      <c r="H103" s="224"/>
      <c r="I103" s="151"/>
      <c r="J103" s="224">
        <v>0</v>
      </c>
      <c r="K103" s="224"/>
      <c r="L103" s="151"/>
      <c r="M103" s="224">
        <v>0</v>
      </c>
      <c r="N103" s="224"/>
      <c r="O103" s="151"/>
      <c r="P103" s="224">
        <f>F103+J103-M103</f>
        <v>1095658</v>
      </c>
      <c r="Q103" s="224"/>
    </row>
    <row r="104" spans="1:17" ht="18">
      <c r="B104" s="223" t="s">
        <v>556</v>
      </c>
      <c r="C104" s="223"/>
      <c r="D104" s="223"/>
      <c r="E104" s="78"/>
      <c r="F104" s="224">
        <v>45008</v>
      </c>
      <c r="G104" s="224"/>
      <c r="H104" s="224"/>
      <c r="I104" s="151"/>
      <c r="J104" s="224">
        <f>[2]卡片列表!$I$77-F104</f>
        <v>24413</v>
      </c>
      <c r="K104" s="224"/>
      <c r="L104" s="151"/>
      <c r="M104" s="224"/>
      <c r="N104" s="224"/>
      <c r="O104" s="151"/>
      <c r="P104" s="224">
        <f>F104+J104-M104</f>
        <v>69421</v>
      </c>
      <c r="Q104" s="224"/>
    </row>
    <row r="105" spans="1:17" ht="18">
      <c r="B105" s="223" t="s">
        <v>557</v>
      </c>
      <c r="C105" s="223"/>
      <c r="D105" s="223"/>
      <c r="E105" s="78"/>
      <c r="F105" s="224">
        <v>38500</v>
      </c>
      <c r="G105" s="224"/>
      <c r="H105" s="224"/>
      <c r="I105" s="151"/>
      <c r="J105" s="224">
        <f>[3]Sheet1!$E$854</f>
        <v>123338</v>
      </c>
      <c r="K105" s="224"/>
      <c r="L105" s="151"/>
      <c r="M105" s="224">
        <v>0</v>
      </c>
      <c r="N105" s="224"/>
      <c r="O105" s="151"/>
      <c r="P105" s="224">
        <f t="shared" si="0"/>
        <v>161838</v>
      </c>
      <c r="Q105" s="224"/>
    </row>
    <row r="106" spans="1:17" ht="20.25" hidden="1" customHeight="1">
      <c r="B106" s="223" t="s">
        <v>558</v>
      </c>
      <c r="C106" s="223"/>
      <c r="D106" s="223"/>
      <c r="E106" s="78"/>
      <c r="F106" s="224">
        <v>0</v>
      </c>
      <c r="G106" s="224"/>
      <c r="H106" s="224"/>
      <c r="I106" s="151"/>
      <c r="J106" s="224"/>
      <c r="K106" s="224"/>
      <c r="L106" s="151"/>
      <c r="M106" s="224"/>
      <c r="N106" s="224"/>
      <c r="O106" s="151"/>
      <c r="P106" s="224">
        <f t="shared" si="0"/>
        <v>0</v>
      </c>
      <c r="Q106" s="224"/>
    </row>
    <row r="107" spans="1:17" ht="18" hidden="1" customHeight="1">
      <c r="B107" s="223" t="s">
        <v>559</v>
      </c>
      <c r="C107" s="223"/>
      <c r="D107" s="223"/>
      <c r="E107" s="78"/>
      <c r="F107" s="224"/>
      <c r="G107" s="224"/>
      <c r="H107" s="224"/>
      <c r="I107" s="151"/>
      <c r="J107" s="224"/>
      <c r="K107" s="224"/>
      <c r="L107" s="151"/>
      <c r="M107" s="224"/>
      <c r="N107" s="224"/>
      <c r="O107" s="151"/>
      <c r="P107" s="224">
        <f t="shared" si="0"/>
        <v>0</v>
      </c>
      <c r="Q107" s="224"/>
    </row>
    <row r="108" spans="1:17" ht="32.25" customHeight="1">
      <c r="B108" s="241" t="s">
        <v>560</v>
      </c>
      <c r="C108" s="241"/>
      <c r="D108" s="241"/>
      <c r="E108" s="78"/>
      <c r="F108" s="236">
        <v>125640</v>
      </c>
      <c r="G108" s="236"/>
      <c r="H108" s="236"/>
      <c r="I108" s="151"/>
      <c r="J108" s="224">
        <f>[3]Sheet1!$E$880</f>
        <v>210420</v>
      </c>
      <c r="K108" s="224"/>
      <c r="L108" s="151"/>
      <c r="M108" s="224">
        <v>0</v>
      </c>
      <c r="N108" s="224"/>
      <c r="O108" s="151"/>
      <c r="P108" s="224">
        <f t="shared" si="0"/>
        <v>336060</v>
      </c>
      <c r="Q108" s="224"/>
    </row>
    <row r="109" spans="1:17" ht="16.5" customHeight="1" thickBot="1">
      <c r="B109" s="221" t="s">
        <v>545</v>
      </c>
      <c r="C109" s="221"/>
      <c r="D109" s="221"/>
      <c r="F109" s="231">
        <f>SUM(F100:H101,F105:H108)</f>
        <v>2033607</v>
      </c>
      <c r="G109" s="231"/>
      <c r="H109" s="231"/>
      <c r="I109" s="158"/>
      <c r="J109" s="231">
        <f>SUM(J100:K101,J105:K108)</f>
        <v>491037</v>
      </c>
      <c r="K109" s="231"/>
      <c r="L109" s="158"/>
      <c r="M109" s="231">
        <f>SUM(M100:N101,M105:N108)</f>
        <v>0</v>
      </c>
      <c r="N109" s="231"/>
      <c r="O109" s="158"/>
      <c r="P109" s="231">
        <f>SUM(P100:Q101,P105:Q108)</f>
        <v>2524644</v>
      </c>
      <c r="Q109" s="231"/>
    </row>
    <row r="110" spans="1:17" ht="21.75" customHeight="1" thickTop="1">
      <c r="B110" s="233" t="s">
        <v>561</v>
      </c>
      <c r="C110" s="233"/>
      <c r="D110" s="233"/>
      <c r="F110" s="274">
        <f>F109-资产负债表!D33</f>
        <v>0</v>
      </c>
      <c r="G110" s="274"/>
      <c r="H110" s="274"/>
      <c r="K110" s="74"/>
      <c r="Q110" s="74">
        <f>P109-资产负债表!C33</f>
        <v>0</v>
      </c>
    </row>
    <row r="111" spans="1:17" ht="23.25" hidden="1" customHeight="1">
      <c r="B111" s="241" t="str">
        <f>B100</f>
        <v>1、土地、房屋及构筑物</v>
      </c>
      <c r="C111" s="241"/>
      <c r="D111" s="241"/>
      <c r="E111" s="78"/>
      <c r="F111" s="224"/>
      <c r="G111" s="224"/>
      <c r="H111" s="224"/>
      <c r="I111" s="151"/>
      <c r="J111" s="224"/>
      <c r="K111" s="224"/>
      <c r="L111" s="151"/>
      <c r="M111" s="224">
        <v>0</v>
      </c>
      <c r="N111" s="224"/>
      <c r="O111" s="151"/>
      <c r="P111" s="224">
        <f t="shared" ref="P111:P118" si="1">F111+J111-M111</f>
        <v>0</v>
      </c>
      <c r="Q111" s="224"/>
    </row>
    <row r="112" spans="1:17" ht="21" customHeight="1">
      <c r="B112" s="223" t="str">
        <f>B101</f>
        <v>1、通用设备</v>
      </c>
      <c r="C112" s="223"/>
      <c r="D112" s="223"/>
      <c r="E112" s="78"/>
      <c r="F112" s="224">
        <v>1179443.7200000002</v>
      </c>
      <c r="G112" s="224"/>
      <c r="H112" s="224"/>
      <c r="I112" s="151"/>
      <c r="J112" s="224">
        <f>SUM(J113:K115)</f>
        <v>99082.350000000093</v>
      </c>
      <c r="K112" s="224"/>
      <c r="L112" s="151"/>
      <c r="M112" s="224">
        <f>SUM(M113:N115)</f>
        <v>0</v>
      </c>
      <c r="N112" s="224"/>
      <c r="O112" s="151"/>
      <c r="P112" s="224">
        <f>SUM(P113:Q115)</f>
        <v>1278526.07</v>
      </c>
      <c r="Q112" s="224"/>
    </row>
    <row r="113" spans="1:17" ht="21" customHeight="1">
      <c r="B113" s="223" t="s">
        <v>554</v>
      </c>
      <c r="C113" s="223"/>
      <c r="D113" s="223"/>
      <c r="E113" s="78"/>
      <c r="F113" s="224">
        <v>751013.16</v>
      </c>
      <c r="G113" s="224"/>
      <c r="H113" s="224"/>
      <c r="I113" s="151"/>
      <c r="J113" s="224">
        <v>-125701.85</v>
      </c>
      <c r="K113" s="224"/>
      <c r="L113" s="151"/>
      <c r="M113" s="224">
        <v>0</v>
      </c>
      <c r="N113" s="224"/>
      <c r="O113" s="151"/>
      <c r="P113" s="224">
        <f>F113+J113-M113</f>
        <v>625311.31000000006</v>
      </c>
      <c r="Q113" s="224"/>
    </row>
    <row r="114" spans="1:17" ht="16.5" customHeight="1">
      <c r="B114" s="223" t="s">
        <v>555</v>
      </c>
      <c r="C114" s="223"/>
      <c r="D114" s="223"/>
      <c r="E114" s="78"/>
      <c r="F114" s="224">
        <v>391041.02</v>
      </c>
      <c r="G114" s="224"/>
      <c r="H114" s="224"/>
      <c r="I114" s="151"/>
      <c r="J114" s="224">
        <f>[2]卡片列表!$N$70-F114</f>
        <v>216192.3600000001</v>
      </c>
      <c r="K114" s="224"/>
      <c r="L114" s="151"/>
      <c r="M114" s="224">
        <v>0</v>
      </c>
      <c r="N114" s="224"/>
      <c r="O114" s="151"/>
      <c r="P114" s="224">
        <f>F114+J114-M114</f>
        <v>607233.38000000012</v>
      </c>
      <c r="Q114" s="224"/>
    </row>
    <row r="115" spans="1:17" ht="18" customHeight="1">
      <c r="B115" s="223" t="s">
        <v>556</v>
      </c>
      <c r="C115" s="223"/>
      <c r="D115" s="223"/>
      <c r="E115" s="78"/>
      <c r="F115" s="224">
        <v>37389.54</v>
      </c>
      <c r="G115" s="224"/>
      <c r="H115" s="224"/>
      <c r="I115" s="151"/>
      <c r="J115" s="224">
        <f>[2]卡片列表!$N$77-F115</f>
        <v>8591.8399999999965</v>
      </c>
      <c r="K115" s="224"/>
      <c r="L115" s="151"/>
      <c r="M115" s="224">
        <v>0</v>
      </c>
      <c r="N115" s="224"/>
      <c r="O115" s="151"/>
      <c r="P115" s="224">
        <f>F115+J115-M115</f>
        <v>45981.38</v>
      </c>
      <c r="Q115" s="224"/>
    </row>
    <row r="116" spans="1:17" ht="15.75" customHeight="1">
      <c r="B116" s="223" t="str">
        <f>B105</f>
        <v>2、专用设备</v>
      </c>
      <c r="C116" s="223"/>
      <c r="D116" s="223"/>
      <c r="E116" s="78"/>
      <c r="F116" s="224">
        <v>34650</v>
      </c>
      <c r="G116" s="224"/>
      <c r="H116" s="224"/>
      <c r="I116" s="151"/>
      <c r="J116" s="224">
        <f>[3]Sheet1!$F$979</f>
        <v>8982.52</v>
      </c>
      <c r="K116" s="224"/>
      <c r="L116" s="151"/>
      <c r="M116" s="224">
        <v>0</v>
      </c>
      <c r="N116" s="224"/>
      <c r="O116" s="151"/>
      <c r="P116" s="224">
        <f t="shared" si="1"/>
        <v>43632.520000000004</v>
      </c>
      <c r="Q116" s="224"/>
    </row>
    <row r="117" spans="1:17" ht="18" hidden="1">
      <c r="B117" s="223" t="str">
        <f>B106</f>
        <v>4、文物和陈列品</v>
      </c>
      <c r="C117" s="223"/>
      <c r="D117" s="223"/>
      <c r="E117" s="78"/>
      <c r="F117" s="224">
        <v>0</v>
      </c>
      <c r="G117" s="224"/>
      <c r="H117" s="224"/>
      <c r="I117" s="151"/>
      <c r="J117" s="224"/>
      <c r="K117" s="224"/>
      <c r="L117" s="151"/>
      <c r="M117" s="224"/>
      <c r="N117" s="224"/>
      <c r="O117" s="151"/>
      <c r="P117" s="224">
        <f t="shared" si="1"/>
        <v>0</v>
      </c>
      <c r="Q117" s="224"/>
    </row>
    <row r="118" spans="1:17" ht="18" hidden="1">
      <c r="B118" s="223" t="str">
        <f>B107</f>
        <v>5、图书\档案</v>
      </c>
      <c r="C118" s="223"/>
      <c r="D118" s="223"/>
      <c r="E118" s="78"/>
      <c r="F118" s="224"/>
      <c r="G118" s="224"/>
      <c r="H118" s="224"/>
      <c r="I118" s="151"/>
      <c r="J118" s="224"/>
      <c r="K118" s="224"/>
      <c r="L118" s="151"/>
      <c r="M118" s="224"/>
      <c r="N118" s="224"/>
      <c r="O118" s="151"/>
      <c r="P118" s="224">
        <f t="shared" si="1"/>
        <v>0</v>
      </c>
      <c r="Q118" s="224"/>
    </row>
    <row r="119" spans="1:17" ht="31.5" customHeight="1">
      <c r="B119" s="241" t="str">
        <f>B108</f>
        <v>3、家具\用具\装具及动植物</v>
      </c>
      <c r="C119" s="241"/>
      <c r="D119" s="241"/>
      <c r="E119" s="78"/>
      <c r="F119" s="224">
        <v>112425.89999999997</v>
      </c>
      <c r="G119" s="224"/>
      <c r="H119" s="224"/>
      <c r="I119" s="151"/>
      <c r="K119" s="119">
        <f>[2]卡片列表!$N$72-F119</f>
        <v>9077.6800000000367</v>
      </c>
      <c r="L119" s="151"/>
      <c r="M119" s="224">
        <v>0</v>
      </c>
      <c r="N119" s="224"/>
      <c r="O119" s="151"/>
      <c r="P119" s="224">
        <f>F119+K119-M119</f>
        <v>121503.58</v>
      </c>
      <c r="Q119" s="224"/>
    </row>
    <row r="120" spans="1:17" ht="21" customHeight="1" thickBot="1">
      <c r="B120" s="221" t="s">
        <v>545</v>
      </c>
      <c r="C120" s="221"/>
      <c r="D120" s="221"/>
      <c r="F120" s="231">
        <f>SUM(F111:H112,F116:H119)</f>
        <v>1326519.6200000001</v>
      </c>
      <c r="G120" s="231"/>
      <c r="H120" s="231"/>
      <c r="I120" s="158"/>
      <c r="J120" s="231">
        <f>SUM(J111:K112,J116:K119)</f>
        <v>117142.55000000013</v>
      </c>
      <c r="K120" s="231"/>
      <c r="L120" s="158"/>
      <c r="M120" s="231">
        <f>SUM(M111:N112,M116:N119)</f>
        <v>0</v>
      </c>
      <c r="N120" s="231"/>
      <c r="O120" s="158"/>
      <c r="P120" s="231">
        <f>SUM(P111:Q112,P116:Q119)</f>
        <v>1443662.1700000002</v>
      </c>
      <c r="Q120" s="231"/>
    </row>
    <row r="121" spans="1:17" ht="10.5" customHeight="1" thickTop="1">
      <c r="B121" s="150"/>
      <c r="C121" s="150"/>
      <c r="D121" s="150"/>
      <c r="F121" s="151"/>
      <c r="G121" s="151"/>
      <c r="H121" s="151"/>
      <c r="I121" s="158"/>
      <c r="J121" s="151"/>
      <c r="K121" s="151"/>
      <c r="L121" s="158"/>
      <c r="M121" s="151"/>
      <c r="N121" s="151"/>
      <c r="O121" s="158"/>
      <c r="P121" s="151"/>
      <c r="Q121" s="151"/>
    </row>
    <row r="122" spans="1:17" ht="16.5" customHeight="1" thickBot="1">
      <c r="B122" s="233" t="s">
        <v>562</v>
      </c>
      <c r="C122" s="233"/>
      <c r="D122" s="233"/>
      <c r="F122" s="234">
        <f>F109-F120</f>
        <v>707087.37999999989</v>
      </c>
      <c r="G122" s="234"/>
      <c r="H122" s="234"/>
      <c r="I122" s="122"/>
      <c r="J122" s="234"/>
      <c r="K122" s="234"/>
      <c r="L122" s="122"/>
      <c r="M122" s="234"/>
      <c r="N122" s="234"/>
      <c r="O122" s="122"/>
      <c r="P122" s="234">
        <f>P109-P120</f>
        <v>1080981.8299999998</v>
      </c>
      <c r="Q122" s="234"/>
    </row>
    <row r="123" spans="1:17" ht="14.25" customHeight="1" thickTop="1">
      <c r="B123" s="154"/>
      <c r="C123" s="154"/>
      <c r="D123" s="154"/>
      <c r="F123" s="123"/>
      <c r="G123" s="123"/>
      <c r="H123" s="123"/>
      <c r="I123" s="122"/>
      <c r="J123" s="124"/>
      <c r="K123" s="124"/>
      <c r="L123" s="122"/>
      <c r="M123" s="124"/>
      <c r="N123" s="124"/>
      <c r="O123" s="122"/>
      <c r="P123" s="123"/>
      <c r="Q123" s="123"/>
    </row>
    <row r="124" spans="1:17" ht="23.25" customHeight="1">
      <c r="A124" s="227" t="s">
        <v>563</v>
      </c>
      <c r="B124" s="227"/>
      <c r="C124" s="227"/>
      <c r="D124" s="227"/>
      <c r="E124" s="227"/>
      <c r="F124" s="227"/>
      <c r="G124" s="227"/>
      <c r="H124" s="227"/>
      <c r="I124" s="227"/>
      <c r="J124" s="227"/>
      <c r="K124" s="227"/>
      <c r="L124" s="227"/>
      <c r="M124" s="227"/>
      <c r="N124" s="227"/>
      <c r="O124" s="227"/>
      <c r="P124" s="227"/>
      <c r="Q124" s="227"/>
    </row>
    <row r="125" spans="1:17" ht="19.5" customHeight="1">
      <c r="B125" s="228" t="s">
        <v>564</v>
      </c>
      <c r="C125" s="228"/>
      <c r="D125" s="228"/>
      <c r="E125" s="166"/>
      <c r="F125" s="229" t="s">
        <v>565</v>
      </c>
      <c r="G125" s="229"/>
      <c r="H125" s="229"/>
      <c r="I125" s="166"/>
      <c r="J125" s="229" t="s">
        <v>541</v>
      </c>
      <c r="K125" s="229"/>
      <c r="L125" s="166"/>
      <c r="M125" s="229" t="s">
        <v>551</v>
      </c>
      <c r="N125" s="229"/>
      <c r="O125" s="77"/>
      <c r="P125" s="229" t="s">
        <v>543</v>
      </c>
      <c r="Q125" s="229"/>
    </row>
    <row r="126" spans="1:17" ht="19.5" customHeight="1">
      <c r="B126" s="223" t="s">
        <v>566</v>
      </c>
      <c r="C126" s="223"/>
      <c r="D126" s="223"/>
      <c r="E126" s="78"/>
      <c r="F126" s="269">
        <v>2619.7900000000009</v>
      </c>
      <c r="G126" s="269"/>
      <c r="H126" s="269"/>
      <c r="I126" s="78"/>
      <c r="J126" s="269">
        <f>[3]Sheet1!$F$1118+1617.46</f>
        <v>59785.83</v>
      </c>
      <c r="K126" s="269"/>
      <c r="L126" s="78"/>
      <c r="M126" s="269">
        <f>[3]Sheet1!$E$1118</f>
        <v>62405.62</v>
      </c>
      <c r="N126" s="269"/>
      <c r="O126" s="78"/>
      <c r="P126" s="269">
        <f>F126+J126-M126</f>
        <v>0</v>
      </c>
      <c r="Q126" s="269"/>
    </row>
    <row r="127" spans="1:17" ht="19.5" customHeight="1">
      <c r="B127" s="223" t="s">
        <v>567</v>
      </c>
      <c r="C127" s="223"/>
      <c r="D127" s="223"/>
      <c r="E127" s="78"/>
      <c r="F127" s="269">
        <v>1635</v>
      </c>
      <c r="G127" s="269"/>
      <c r="H127" s="269"/>
      <c r="I127" s="78"/>
      <c r="J127" s="269">
        <v>0</v>
      </c>
      <c r="K127" s="269"/>
      <c r="L127" s="78"/>
      <c r="M127" s="269">
        <v>1635</v>
      </c>
      <c r="N127" s="269"/>
      <c r="O127" s="78"/>
      <c r="P127" s="269">
        <f>F127+J127-M127</f>
        <v>0</v>
      </c>
      <c r="Q127" s="269"/>
    </row>
    <row r="128" spans="1:17" ht="19.5" customHeight="1">
      <c r="B128" s="223" t="s">
        <v>568</v>
      </c>
      <c r="C128" s="223"/>
      <c r="D128" s="223"/>
      <c r="E128" s="78"/>
      <c r="F128" s="269">
        <v>302.22000000000003</v>
      </c>
      <c r="G128" s="269"/>
      <c r="H128" s="269"/>
      <c r="I128" s="78"/>
      <c r="J128" s="269">
        <v>0</v>
      </c>
      <c r="K128" s="269"/>
      <c r="L128" s="78"/>
      <c r="M128" s="269">
        <v>302.22000000000003</v>
      </c>
      <c r="N128" s="269"/>
      <c r="O128" s="78"/>
      <c r="P128" s="269">
        <f>F128+J128-M128</f>
        <v>0</v>
      </c>
      <c r="Q128" s="269"/>
    </row>
    <row r="129" spans="1:17" ht="19.5" customHeight="1" thickBot="1">
      <c r="B129" s="265" t="s">
        <v>545</v>
      </c>
      <c r="C129" s="265"/>
      <c r="D129" s="265"/>
      <c r="E129" s="77"/>
      <c r="F129" s="270">
        <f>SUM(F126:H128)</f>
        <v>4557.0100000000011</v>
      </c>
      <c r="G129" s="270"/>
      <c r="H129" s="270"/>
      <c r="I129" s="125"/>
      <c r="J129" s="270">
        <f>SUM(J126:K128)</f>
        <v>59785.83</v>
      </c>
      <c r="K129" s="270"/>
      <c r="L129" s="125"/>
      <c r="M129" s="270">
        <f>SUM(M126:N128)</f>
        <v>64342.840000000004</v>
      </c>
      <c r="N129" s="270"/>
      <c r="O129" s="125"/>
      <c r="P129" s="270">
        <f>SUM(P126:Q128)</f>
        <v>0</v>
      </c>
      <c r="Q129" s="270"/>
    </row>
    <row r="130" spans="1:17" s="108" customFormat="1" ht="28.5" customHeight="1" thickTop="1">
      <c r="A130" s="227" t="s">
        <v>569</v>
      </c>
      <c r="B130" s="227"/>
      <c r="C130" s="227"/>
      <c r="D130" s="227"/>
      <c r="E130" s="227"/>
      <c r="F130" s="227"/>
      <c r="G130" s="227"/>
      <c r="H130" s="227"/>
      <c r="I130" s="227"/>
      <c r="J130" s="227"/>
      <c r="K130" s="227"/>
      <c r="L130" s="227"/>
      <c r="M130" s="227"/>
      <c r="N130" s="227"/>
      <c r="O130" s="227"/>
      <c r="P130" s="227"/>
      <c r="Q130" s="227"/>
    </row>
    <row r="131" spans="1:17" ht="20.25" customHeight="1">
      <c r="B131" s="229" t="s">
        <v>570</v>
      </c>
      <c r="C131" s="229"/>
      <c r="D131" s="229"/>
      <c r="E131" s="229"/>
      <c r="F131" s="229"/>
      <c r="G131" s="166"/>
      <c r="I131" s="261" t="s">
        <v>530</v>
      </c>
      <c r="J131" s="261"/>
      <c r="K131" s="261"/>
      <c r="L131" s="54"/>
      <c r="M131" s="260" t="s">
        <v>571</v>
      </c>
      <c r="N131" s="260"/>
      <c r="O131" s="160"/>
      <c r="P131" s="259" t="s">
        <v>532</v>
      </c>
      <c r="Q131" s="259"/>
    </row>
    <row r="132" spans="1:17" ht="20.25" customHeight="1">
      <c r="B132" s="225" t="s">
        <v>572</v>
      </c>
      <c r="C132" s="225"/>
      <c r="D132" s="226"/>
      <c r="E132" s="226"/>
      <c r="F132" s="226"/>
      <c r="G132" s="226"/>
      <c r="H132" s="226"/>
      <c r="I132" s="237">
        <v>560</v>
      </c>
      <c r="J132" s="237"/>
      <c r="K132" s="237"/>
      <c r="L132" s="54"/>
      <c r="M132" s="262" t="s">
        <v>573</v>
      </c>
      <c r="N132" s="262"/>
      <c r="O132" s="262"/>
      <c r="P132" s="232" t="s">
        <v>526</v>
      </c>
      <c r="Q132" s="232"/>
    </row>
    <row r="133" spans="1:17" ht="20.25" customHeight="1">
      <c r="B133" s="225" t="s">
        <v>574</v>
      </c>
      <c r="C133" s="225"/>
      <c r="D133" s="226"/>
      <c r="E133" s="226"/>
      <c r="F133" s="226"/>
      <c r="G133" s="226"/>
      <c r="H133" s="226"/>
      <c r="I133" s="237">
        <v>36680</v>
      </c>
      <c r="J133" s="237"/>
      <c r="K133" s="237"/>
      <c r="L133" s="54"/>
      <c r="M133" s="232" t="s">
        <v>575</v>
      </c>
      <c r="N133" s="232"/>
      <c r="O133" s="160"/>
      <c r="P133" s="232" t="s">
        <v>576</v>
      </c>
      <c r="Q133" s="232"/>
    </row>
    <row r="134" spans="1:17" ht="20.25" customHeight="1">
      <c r="B134" s="264" t="s">
        <v>455</v>
      </c>
      <c r="C134" s="264"/>
      <c r="D134" s="264"/>
      <c r="E134" s="264"/>
      <c r="F134" s="264"/>
      <c r="G134" s="264"/>
      <c r="H134" s="264"/>
      <c r="I134" s="237">
        <f>816235.1-11789.94</f>
        <v>804445.16</v>
      </c>
      <c r="J134" s="237"/>
      <c r="K134" s="237"/>
      <c r="L134" s="126"/>
      <c r="M134" s="232" t="s">
        <v>575</v>
      </c>
      <c r="N134" s="232"/>
      <c r="O134" s="127"/>
      <c r="P134" s="253" t="s">
        <v>576</v>
      </c>
      <c r="Q134" s="253"/>
    </row>
    <row r="135" spans="1:17" ht="20.25" customHeight="1">
      <c r="B135" s="264" t="s">
        <v>456</v>
      </c>
      <c r="C135" s="264"/>
      <c r="D135" s="264"/>
      <c r="E135" s="264"/>
      <c r="F135" s="264"/>
      <c r="G135" s="264"/>
      <c r="H135" s="264"/>
      <c r="I135" s="237">
        <v>-3587.7</v>
      </c>
      <c r="J135" s="237"/>
      <c r="K135" s="237"/>
      <c r="L135" s="126"/>
      <c r="M135" s="232" t="s">
        <v>456</v>
      </c>
      <c r="N135" s="232"/>
      <c r="O135" s="127"/>
      <c r="P135" s="253" t="s">
        <v>576</v>
      </c>
      <c r="Q135" s="253"/>
    </row>
    <row r="136" spans="1:17" ht="20.25" customHeight="1">
      <c r="B136" s="264" t="s">
        <v>457</v>
      </c>
      <c r="C136" s="264"/>
      <c r="D136" s="264"/>
      <c r="E136" s="264"/>
      <c r="F136" s="264"/>
      <c r="G136" s="264"/>
      <c r="H136" s="264"/>
      <c r="I136" s="237">
        <v>5204.2</v>
      </c>
      <c r="J136" s="237"/>
      <c r="K136" s="237"/>
      <c r="L136" s="126"/>
      <c r="M136" s="263" t="s">
        <v>577</v>
      </c>
      <c r="N136" s="263"/>
      <c r="O136" s="263"/>
      <c r="P136" s="253" t="s">
        <v>576</v>
      </c>
      <c r="Q136" s="253"/>
    </row>
    <row r="137" spans="1:17" ht="20.25" customHeight="1">
      <c r="B137" s="264" t="s">
        <v>458</v>
      </c>
      <c r="C137" s="264"/>
      <c r="D137" s="264"/>
      <c r="E137" s="264"/>
      <c r="F137" s="264"/>
      <c r="G137" s="264"/>
      <c r="H137" s="264"/>
      <c r="I137" s="237">
        <v>450</v>
      </c>
      <c r="J137" s="237"/>
      <c r="K137" s="237"/>
      <c r="L137" s="126"/>
      <c r="M137" s="232" t="s">
        <v>578</v>
      </c>
      <c r="N137" s="232"/>
      <c r="O137" s="127"/>
      <c r="P137" s="253" t="s">
        <v>576</v>
      </c>
      <c r="Q137" s="253"/>
    </row>
    <row r="138" spans="1:17" ht="20.25" customHeight="1">
      <c r="B138" s="264" t="s">
        <v>459</v>
      </c>
      <c r="C138" s="264"/>
      <c r="D138" s="264"/>
      <c r="E138" s="264"/>
      <c r="F138" s="264"/>
      <c r="G138" s="264"/>
      <c r="H138" s="264"/>
      <c r="I138" s="237">
        <v>121708.58</v>
      </c>
      <c r="J138" s="237"/>
      <c r="K138" s="237"/>
      <c r="L138" s="126"/>
      <c r="M138" s="253" t="s">
        <v>579</v>
      </c>
      <c r="N138" s="253"/>
      <c r="O138" s="127"/>
      <c r="P138" s="253" t="s">
        <v>576</v>
      </c>
      <c r="Q138" s="253"/>
    </row>
    <row r="139" spans="1:17" ht="20.25" customHeight="1">
      <c r="B139" s="264" t="s">
        <v>460</v>
      </c>
      <c r="C139" s="264"/>
      <c r="D139" s="264"/>
      <c r="E139" s="264"/>
      <c r="F139" s="264"/>
      <c r="G139" s="264"/>
      <c r="H139" s="264"/>
      <c r="I139" s="237">
        <v>22181.25</v>
      </c>
      <c r="J139" s="237"/>
      <c r="K139" s="237"/>
      <c r="L139" s="126"/>
      <c r="M139" s="253" t="s">
        <v>580</v>
      </c>
      <c r="N139" s="253"/>
      <c r="O139" s="127"/>
      <c r="P139" s="253" t="s">
        <v>576</v>
      </c>
      <c r="Q139" s="253"/>
    </row>
    <row r="140" spans="1:17" ht="21" customHeight="1" thickBot="1">
      <c r="B140" s="233" t="s">
        <v>581</v>
      </c>
      <c r="C140" s="233"/>
      <c r="D140" s="233"/>
      <c r="E140" s="233"/>
      <c r="F140" s="233"/>
      <c r="G140" s="233"/>
      <c r="H140" s="233"/>
      <c r="I140" s="251">
        <f>SUM(I132:K139)</f>
        <v>987641.49</v>
      </c>
      <c r="J140" s="251"/>
      <c r="K140" s="251"/>
      <c r="L140" s="54"/>
      <c r="M140" s="254"/>
      <c r="N140" s="254"/>
      <c r="O140" s="160"/>
      <c r="P140" s="245"/>
      <c r="Q140" s="245"/>
    </row>
    <row r="141" spans="1:17" ht="8.25" customHeight="1" thickTop="1">
      <c r="B141" s="221"/>
      <c r="C141" s="221"/>
      <c r="D141" s="221"/>
      <c r="E141" s="221"/>
      <c r="F141" s="221"/>
      <c r="G141" s="221"/>
      <c r="H141" s="221"/>
      <c r="I141" s="237"/>
      <c r="J141" s="237"/>
      <c r="K141" s="237"/>
      <c r="L141" s="54"/>
      <c r="M141" s="275"/>
      <c r="N141" s="275"/>
      <c r="O141" s="160"/>
      <c r="P141" s="243"/>
      <c r="Q141" s="243"/>
    </row>
    <row r="142" spans="1:17" ht="20.25" customHeight="1">
      <c r="A142" s="227" t="s">
        <v>582</v>
      </c>
      <c r="B142" s="227"/>
      <c r="C142" s="227"/>
      <c r="D142" s="227"/>
      <c r="E142" s="227"/>
      <c r="F142" s="227"/>
      <c r="G142" s="227"/>
      <c r="H142" s="227"/>
      <c r="I142" s="227"/>
      <c r="J142" s="227"/>
      <c r="K142" s="227"/>
      <c r="L142" s="227"/>
      <c r="M142" s="227"/>
      <c r="N142" s="227"/>
      <c r="O142" s="227"/>
      <c r="P142" s="227"/>
      <c r="Q142" s="227"/>
    </row>
    <row r="143" spans="1:17" ht="19.5" customHeight="1">
      <c r="B143" s="265" t="s">
        <v>583</v>
      </c>
      <c r="C143" s="265"/>
      <c r="D143" s="265" t="s">
        <v>584</v>
      </c>
      <c r="E143" s="265"/>
      <c r="F143" s="265"/>
      <c r="G143" s="166"/>
      <c r="H143" s="229" t="s">
        <v>585</v>
      </c>
      <c r="I143" s="229"/>
      <c r="J143" s="229"/>
      <c r="K143" s="229"/>
      <c r="L143" s="229"/>
      <c r="M143" s="229" t="s">
        <v>586</v>
      </c>
      <c r="N143" s="229"/>
      <c r="O143" s="229"/>
      <c r="P143" s="229"/>
      <c r="Q143" s="229"/>
    </row>
    <row r="144" spans="1:17" ht="19.5" customHeight="1">
      <c r="B144" s="229"/>
      <c r="C144" s="229"/>
      <c r="D144" s="229"/>
      <c r="E144" s="229"/>
      <c r="F144" s="229"/>
      <c r="G144" s="153"/>
      <c r="H144" s="229" t="s">
        <v>371</v>
      </c>
      <c r="I144" s="229"/>
      <c r="J144" s="229"/>
      <c r="K144" s="229" t="s">
        <v>372</v>
      </c>
      <c r="L144" s="229"/>
      <c r="M144" s="272" t="s">
        <v>371</v>
      </c>
      <c r="N144" s="272"/>
      <c r="O144" s="272"/>
      <c r="P144" s="229" t="s">
        <v>372</v>
      </c>
      <c r="Q144" s="229"/>
    </row>
    <row r="145" spans="1:17" ht="19.5" customHeight="1">
      <c r="B145" s="266" t="s">
        <v>466</v>
      </c>
      <c r="C145" s="266"/>
      <c r="D145" s="266" t="s">
        <v>467</v>
      </c>
      <c r="E145" s="266"/>
      <c r="F145" s="266"/>
      <c r="G145" s="164"/>
      <c r="H145" s="237">
        <v>2677621.2999999998</v>
      </c>
      <c r="I145" s="237"/>
      <c r="J145" s="237"/>
      <c r="K145" s="243">
        <f>H145/H147</f>
        <v>0.81694041346387392</v>
      </c>
      <c r="L145" s="255"/>
      <c r="M145" s="273">
        <v>2677621.2999999998</v>
      </c>
      <c r="N145" s="273"/>
      <c r="O145" s="273"/>
      <c r="P145" s="243">
        <f>M145/M147</f>
        <v>0.81694041346387392</v>
      </c>
      <c r="Q145" s="255"/>
    </row>
    <row r="146" spans="1:17" ht="19.5" customHeight="1">
      <c r="B146" s="255" t="s">
        <v>466</v>
      </c>
      <c r="C146" s="255"/>
      <c r="D146" s="255" t="s">
        <v>468</v>
      </c>
      <c r="E146" s="255"/>
      <c r="F146" s="255"/>
      <c r="G146" s="164"/>
      <c r="H146" s="237">
        <v>600000</v>
      </c>
      <c r="I146" s="237"/>
      <c r="J146" s="237"/>
      <c r="K146" s="243">
        <f>H146/H147</f>
        <v>0.18305958653612608</v>
      </c>
      <c r="L146" s="255"/>
      <c r="M146" s="261">
        <v>600000</v>
      </c>
      <c r="N146" s="261"/>
      <c r="O146" s="261"/>
      <c r="P146" s="243">
        <f>M146/M147</f>
        <v>0.18305958653612608</v>
      </c>
      <c r="Q146" s="255"/>
    </row>
    <row r="147" spans="1:17" ht="19.5" customHeight="1" thickBot="1">
      <c r="B147" s="256" t="s">
        <v>587</v>
      </c>
      <c r="C147" s="256"/>
      <c r="D147" s="256"/>
      <c r="E147" s="256"/>
      <c r="F147" s="256"/>
      <c r="G147" s="165"/>
      <c r="H147" s="251">
        <f>SUM(H145:J146)</f>
        <v>3277621.3</v>
      </c>
      <c r="I147" s="251"/>
      <c r="J147" s="251"/>
      <c r="K147" s="245">
        <f>SUM(K145:L146)</f>
        <v>1</v>
      </c>
      <c r="L147" s="257"/>
      <c r="M147" s="251">
        <f>SUM(M145:O146)</f>
        <v>3277621.3</v>
      </c>
      <c r="N147" s="251"/>
      <c r="O147" s="251"/>
      <c r="P147" s="245">
        <f>SUM(P145:Q146)</f>
        <v>1</v>
      </c>
      <c r="Q147" s="257"/>
    </row>
    <row r="148" spans="1:17" ht="6.75" customHeight="1" thickTop="1">
      <c r="B148" s="165"/>
      <c r="C148" s="165"/>
      <c r="D148" s="165"/>
      <c r="E148" s="165"/>
      <c r="F148" s="165"/>
      <c r="G148" s="165"/>
      <c r="H148" s="168"/>
      <c r="I148" s="168"/>
      <c r="J148" s="168"/>
      <c r="K148" s="128"/>
      <c r="L148" s="167"/>
      <c r="M148" s="168"/>
      <c r="N148" s="168"/>
      <c r="O148" s="168"/>
      <c r="P148" s="128"/>
      <c r="Q148" s="167"/>
    </row>
    <row r="149" spans="1:17" ht="59.25" customHeight="1">
      <c r="B149" s="235" t="s">
        <v>588</v>
      </c>
      <c r="C149" s="235"/>
      <c r="D149" s="235"/>
      <c r="E149" s="235"/>
      <c r="F149" s="235"/>
      <c r="G149" s="235"/>
      <c r="H149" s="235"/>
      <c r="I149" s="235"/>
      <c r="J149" s="235"/>
      <c r="K149" s="235"/>
      <c r="L149" s="235"/>
      <c r="M149" s="235"/>
      <c r="N149" s="235"/>
      <c r="O149" s="235"/>
      <c r="P149" s="235"/>
      <c r="Q149" s="235"/>
    </row>
    <row r="150" spans="1:17" ht="20.25" customHeight="1">
      <c r="A150" s="227" t="s">
        <v>589</v>
      </c>
      <c r="B150" s="227"/>
      <c r="C150" s="227"/>
      <c r="D150" s="227"/>
      <c r="E150" s="227"/>
      <c r="F150" s="227"/>
      <c r="G150" s="227"/>
      <c r="H150" s="227"/>
      <c r="I150" s="227"/>
      <c r="J150" s="227"/>
      <c r="K150" s="227"/>
      <c r="L150" s="227"/>
      <c r="M150" s="227"/>
      <c r="N150" s="227"/>
      <c r="O150" s="227"/>
      <c r="P150" s="227"/>
      <c r="Q150" s="227"/>
    </row>
    <row r="151" spans="1:17" ht="19.5" customHeight="1">
      <c r="A151" s="156"/>
      <c r="B151" s="156"/>
      <c r="C151" s="244" t="s">
        <v>590</v>
      </c>
      <c r="D151" s="244"/>
      <c r="E151" s="244"/>
      <c r="F151" s="244"/>
      <c r="G151" s="156"/>
      <c r="H151" s="156"/>
      <c r="I151" s="156"/>
      <c r="J151" s="156"/>
      <c r="K151" s="258" t="s">
        <v>591</v>
      </c>
      <c r="L151" s="258"/>
      <c r="M151" s="156"/>
      <c r="N151" s="156"/>
      <c r="O151" s="156"/>
    </row>
    <row r="152" spans="1:17" ht="19.5" customHeight="1">
      <c r="A152" s="156"/>
      <c r="B152" s="156"/>
      <c r="C152" s="241" t="s">
        <v>592</v>
      </c>
      <c r="D152" s="241"/>
      <c r="E152" s="241"/>
      <c r="F152" s="241"/>
      <c r="G152" s="114"/>
      <c r="H152" s="114"/>
      <c r="I152" s="114"/>
      <c r="J152" s="114"/>
      <c r="K152" s="268">
        <f>业务活动表!C16</f>
        <v>1990.54</v>
      </c>
      <c r="L152" s="268"/>
      <c r="M152" s="156"/>
      <c r="N152" s="156"/>
      <c r="O152" s="156"/>
    </row>
    <row r="153" spans="1:17" ht="19.5" customHeight="1" thickBot="1">
      <c r="A153" s="156"/>
      <c r="B153" s="156"/>
      <c r="C153" s="220" t="s">
        <v>593</v>
      </c>
      <c r="D153" s="220"/>
      <c r="G153" s="156"/>
      <c r="H153" s="156"/>
      <c r="I153" s="156"/>
      <c r="J153" s="156"/>
      <c r="K153" s="267">
        <f>SUM(K152:L152)</f>
        <v>1990.54</v>
      </c>
      <c r="L153" s="267"/>
      <c r="M153" s="156"/>
      <c r="N153" s="156"/>
      <c r="O153" s="156"/>
      <c r="Q153" s="74"/>
    </row>
    <row r="154" spans="1:17" ht="19.5" customHeight="1" thickTop="1">
      <c r="A154" s="156"/>
      <c r="B154" s="156"/>
      <c r="C154" s="149"/>
      <c r="D154" s="149"/>
      <c r="G154" s="156"/>
      <c r="H154" s="156"/>
      <c r="I154" s="156"/>
      <c r="J154" s="156"/>
      <c r="K154" s="129"/>
      <c r="L154" s="129"/>
      <c r="M154" s="156"/>
      <c r="N154" s="156"/>
      <c r="O154" s="156"/>
      <c r="Q154" s="74"/>
    </row>
    <row r="155" spans="1:17" ht="20.25" customHeight="1">
      <c r="A155" s="227" t="s">
        <v>594</v>
      </c>
      <c r="B155" s="227"/>
      <c r="C155" s="227"/>
      <c r="D155" s="227"/>
      <c r="E155" s="227"/>
      <c r="F155" s="227"/>
      <c r="G155" s="227"/>
      <c r="H155" s="227"/>
      <c r="I155" s="227"/>
      <c r="J155" s="227"/>
      <c r="K155" s="227"/>
      <c r="L155" s="227"/>
      <c r="M155" s="227"/>
      <c r="N155" s="227"/>
      <c r="O155" s="227"/>
    </row>
    <row r="156" spans="1:17" ht="20.25" customHeight="1">
      <c r="B156" s="230" t="s">
        <v>595</v>
      </c>
      <c r="C156" s="230"/>
      <c r="D156" s="230"/>
      <c r="E156" s="230"/>
      <c r="F156" s="230"/>
      <c r="G156" s="230"/>
      <c r="H156" s="230"/>
      <c r="I156" s="230"/>
      <c r="J156" s="230"/>
      <c r="K156" s="230"/>
      <c r="L156" s="230"/>
      <c r="M156" s="230"/>
      <c r="N156" s="230"/>
      <c r="O156" s="230"/>
      <c r="P156" s="230"/>
      <c r="Q156" s="230"/>
    </row>
    <row r="157" spans="1:17" ht="56.25" customHeight="1">
      <c r="A157" s="220" t="s">
        <v>596</v>
      </c>
      <c r="B157" s="220"/>
      <c r="C157" s="220"/>
      <c r="D157" s="220"/>
      <c r="E157" s="220"/>
      <c r="F157" s="220"/>
      <c r="G157" s="220"/>
      <c r="H157" s="220"/>
      <c r="I157" s="220"/>
      <c r="J157" s="220"/>
      <c r="K157" s="220"/>
      <c r="L157" s="220"/>
      <c r="M157" s="220"/>
      <c r="N157" s="220"/>
      <c r="O157" s="220"/>
      <c r="P157" s="220"/>
      <c r="Q157" s="220"/>
    </row>
    <row r="158" spans="1:17" ht="53.25" customHeight="1">
      <c r="A158" s="220" t="s">
        <v>597</v>
      </c>
      <c r="B158" s="220"/>
      <c r="C158" s="220"/>
      <c r="D158" s="220"/>
      <c r="E158" s="220"/>
      <c r="F158" s="220"/>
      <c r="G158" s="220"/>
      <c r="H158" s="220"/>
      <c r="I158" s="220"/>
      <c r="J158" s="220"/>
      <c r="K158" s="220"/>
      <c r="L158" s="220"/>
      <c r="M158" s="220"/>
      <c r="N158" s="220"/>
      <c r="O158" s="220"/>
      <c r="P158" s="220"/>
      <c r="Q158" s="220"/>
    </row>
    <row r="159" spans="1:17" ht="37.5" customHeight="1">
      <c r="A159" s="220" t="s">
        <v>598</v>
      </c>
      <c r="B159" s="220"/>
      <c r="C159" s="220"/>
      <c r="D159" s="220"/>
      <c r="E159" s="220"/>
      <c r="F159" s="220"/>
      <c r="G159" s="220"/>
      <c r="H159" s="220"/>
      <c r="I159" s="220"/>
      <c r="J159" s="220"/>
      <c r="K159" s="220"/>
      <c r="L159" s="220"/>
      <c r="M159" s="220"/>
      <c r="N159" s="220"/>
      <c r="O159" s="220"/>
      <c r="P159" s="220"/>
      <c r="Q159" s="220"/>
    </row>
    <row r="160" spans="1:17" ht="20.25" customHeight="1">
      <c r="A160" s="220" t="s">
        <v>599</v>
      </c>
      <c r="B160" s="220"/>
      <c r="C160" s="220"/>
      <c r="D160" s="220"/>
      <c r="E160" s="220"/>
      <c r="F160" s="220"/>
      <c r="G160" s="220"/>
      <c r="H160" s="220"/>
      <c r="I160" s="220"/>
      <c r="J160" s="220"/>
      <c r="K160" s="220"/>
      <c r="L160" s="220"/>
      <c r="M160" s="220"/>
      <c r="N160" s="220"/>
      <c r="O160" s="220"/>
      <c r="P160" s="220"/>
      <c r="Q160" s="220"/>
    </row>
    <row r="161" spans="1:17" ht="20.25" customHeight="1">
      <c r="A161" s="220" t="s">
        <v>600</v>
      </c>
      <c r="B161" s="220"/>
      <c r="C161" s="220"/>
      <c r="D161" s="220"/>
      <c r="E161" s="220"/>
      <c r="F161" s="220"/>
      <c r="G161" s="220"/>
      <c r="H161" s="220"/>
      <c r="I161" s="220"/>
      <c r="J161" s="220"/>
      <c r="K161" s="220"/>
      <c r="L161" s="220"/>
      <c r="M161" s="220"/>
      <c r="N161" s="220"/>
      <c r="O161" s="220"/>
      <c r="P161" s="220"/>
      <c r="Q161" s="220"/>
    </row>
    <row r="162" spans="1:17" ht="36.75" customHeight="1">
      <c r="A162" s="220" t="s">
        <v>601</v>
      </c>
      <c r="B162" s="220"/>
      <c r="C162" s="220"/>
      <c r="D162" s="220"/>
      <c r="E162" s="220"/>
      <c r="F162" s="220"/>
      <c r="G162" s="220"/>
      <c r="H162" s="220"/>
      <c r="I162" s="220"/>
      <c r="J162" s="220"/>
      <c r="K162" s="220"/>
      <c r="L162" s="220"/>
      <c r="M162" s="220"/>
      <c r="N162" s="220"/>
      <c r="O162" s="220"/>
      <c r="P162" s="220"/>
      <c r="Q162" s="220"/>
    </row>
    <row r="163" spans="1:17" ht="40.5" customHeight="1">
      <c r="A163" s="220" t="s">
        <v>602</v>
      </c>
      <c r="B163" s="220"/>
      <c r="C163" s="220"/>
      <c r="D163" s="220"/>
      <c r="E163" s="220"/>
      <c r="F163" s="220"/>
      <c r="G163" s="220"/>
      <c r="H163" s="220"/>
      <c r="I163" s="220"/>
      <c r="J163" s="220"/>
      <c r="K163" s="220"/>
      <c r="L163" s="220"/>
      <c r="M163" s="220"/>
      <c r="N163" s="220"/>
      <c r="O163" s="220"/>
      <c r="P163" s="220"/>
      <c r="Q163" s="220"/>
    </row>
    <row r="164" spans="1:17" ht="20.25" customHeight="1">
      <c r="A164" s="220" t="s">
        <v>603</v>
      </c>
      <c r="B164" s="220"/>
      <c r="C164" s="220"/>
      <c r="D164" s="220"/>
      <c r="E164" s="220"/>
      <c r="F164" s="220"/>
      <c r="G164" s="220"/>
      <c r="H164" s="220"/>
      <c r="I164" s="220"/>
      <c r="J164" s="220"/>
      <c r="K164" s="220"/>
      <c r="L164" s="220"/>
      <c r="M164" s="220"/>
      <c r="N164" s="220"/>
      <c r="O164" s="220"/>
      <c r="P164" s="220"/>
      <c r="Q164" s="220"/>
    </row>
    <row r="165" spans="1:17" ht="20.25" customHeight="1">
      <c r="A165" s="156"/>
      <c r="B165" s="220" t="s">
        <v>373</v>
      </c>
      <c r="C165" s="220"/>
      <c r="D165" s="220"/>
      <c r="E165" s="220"/>
      <c r="F165" s="220"/>
      <c r="G165" s="220"/>
      <c r="H165" s="220"/>
      <c r="I165" s="220"/>
      <c r="J165" s="220"/>
      <c r="K165" s="220"/>
      <c r="L165" s="220"/>
      <c r="M165" s="220"/>
      <c r="N165" s="220"/>
      <c r="O165" s="220"/>
      <c r="P165" s="220"/>
      <c r="Q165" s="220"/>
    </row>
    <row r="166" spans="1:17" ht="40.5" customHeight="1">
      <c r="A166" s="220" t="s">
        <v>374</v>
      </c>
      <c r="B166" s="220"/>
      <c r="C166" s="220"/>
      <c r="D166" s="220"/>
      <c r="E166" s="220"/>
      <c r="F166" s="220"/>
      <c r="G166" s="220"/>
      <c r="H166" s="220"/>
      <c r="I166" s="220"/>
      <c r="J166" s="220"/>
      <c r="K166" s="220"/>
      <c r="L166" s="220"/>
      <c r="M166" s="220"/>
      <c r="N166" s="220"/>
      <c r="O166" s="220"/>
      <c r="P166" s="220"/>
      <c r="Q166" s="220"/>
    </row>
    <row r="167" spans="1:17" ht="38.25" customHeight="1">
      <c r="A167" s="220" t="s">
        <v>375</v>
      </c>
      <c r="B167" s="220"/>
      <c r="C167" s="220"/>
      <c r="D167" s="220"/>
      <c r="E167" s="220"/>
      <c r="F167" s="220"/>
      <c r="G167" s="220"/>
      <c r="H167" s="220"/>
      <c r="I167" s="220"/>
      <c r="J167" s="220"/>
      <c r="K167" s="220"/>
      <c r="L167" s="220"/>
      <c r="M167" s="220"/>
      <c r="N167" s="220"/>
      <c r="O167" s="220"/>
      <c r="P167" s="220"/>
      <c r="Q167" s="220"/>
    </row>
    <row r="168" spans="1:17" ht="37.5" customHeight="1">
      <c r="A168" s="220" t="s">
        <v>604</v>
      </c>
      <c r="B168" s="220"/>
      <c r="C168" s="220"/>
      <c r="D168" s="220"/>
      <c r="E168" s="220"/>
      <c r="F168" s="220"/>
      <c r="G168" s="220"/>
      <c r="H168" s="220"/>
      <c r="I168" s="220"/>
      <c r="J168" s="220"/>
      <c r="K168" s="220"/>
      <c r="L168" s="220"/>
      <c r="M168" s="220"/>
      <c r="N168" s="220"/>
      <c r="O168" s="220"/>
      <c r="P168" s="220"/>
      <c r="Q168" s="220"/>
    </row>
    <row r="169" spans="1:17" ht="53.25" customHeight="1">
      <c r="A169" s="220" t="s">
        <v>605</v>
      </c>
      <c r="B169" s="220"/>
      <c r="C169" s="220"/>
      <c r="D169" s="220"/>
      <c r="E169" s="220"/>
      <c r="F169" s="220"/>
      <c r="G169" s="220"/>
      <c r="H169" s="220"/>
      <c r="I169" s="220"/>
      <c r="J169" s="220"/>
      <c r="K169" s="220"/>
      <c r="L169" s="220"/>
      <c r="M169" s="220"/>
      <c r="N169" s="220"/>
      <c r="O169" s="220"/>
      <c r="P169" s="220"/>
      <c r="Q169" s="220"/>
    </row>
    <row r="170" spans="1:17" ht="36.75" customHeight="1">
      <c r="A170" s="220" t="s">
        <v>482</v>
      </c>
      <c r="B170" s="220"/>
      <c r="C170" s="220"/>
      <c r="D170" s="220"/>
      <c r="E170" s="220"/>
      <c r="F170" s="220"/>
      <c r="G170" s="220"/>
      <c r="H170" s="220"/>
      <c r="I170" s="220"/>
      <c r="J170" s="220"/>
      <c r="K170" s="220"/>
      <c r="L170" s="220"/>
      <c r="M170" s="220"/>
      <c r="N170" s="220"/>
      <c r="O170" s="220"/>
      <c r="P170" s="220"/>
      <c r="Q170" s="220"/>
    </row>
    <row r="171" spans="1:17" ht="20.25" customHeight="1">
      <c r="A171" s="152"/>
      <c r="B171" s="233" t="s">
        <v>376</v>
      </c>
      <c r="C171" s="233"/>
      <c r="D171" s="233"/>
      <c r="E171" s="233"/>
      <c r="F171" s="233"/>
      <c r="G171" s="233"/>
      <c r="H171" s="233"/>
      <c r="I171" s="233"/>
      <c r="J171" s="233"/>
      <c r="K171" s="233"/>
      <c r="L171" s="233"/>
      <c r="M171" s="233"/>
      <c r="N171" s="233"/>
      <c r="O171" s="233"/>
      <c r="P171" s="233"/>
      <c r="Q171" s="233"/>
    </row>
    <row r="172" spans="1:17" ht="42.75" customHeight="1">
      <c r="A172" s="220" t="s">
        <v>606</v>
      </c>
      <c r="B172" s="220"/>
      <c r="C172" s="220"/>
      <c r="D172" s="220"/>
      <c r="E172" s="220"/>
      <c r="F172" s="220"/>
      <c r="G172" s="220"/>
      <c r="H172" s="220"/>
      <c r="I172" s="220"/>
      <c r="J172" s="220"/>
      <c r="K172" s="220"/>
      <c r="L172" s="220"/>
      <c r="M172" s="220"/>
      <c r="N172" s="220"/>
      <c r="O172" s="220"/>
      <c r="P172" s="220"/>
      <c r="Q172" s="220"/>
    </row>
    <row r="173" spans="1:17" ht="33.75" customHeight="1">
      <c r="A173" s="220" t="s">
        <v>607</v>
      </c>
      <c r="B173" s="220"/>
      <c r="C173" s="220"/>
      <c r="D173" s="220"/>
      <c r="E173" s="220"/>
      <c r="F173" s="220"/>
      <c r="G173" s="220"/>
      <c r="H173" s="220"/>
      <c r="I173" s="220"/>
      <c r="J173" s="220"/>
      <c r="K173" s="220"/>
      <c r="L173" s="220"/>
      <c r="M173" s="220"/>
      <c r="N173" s="220"/>
      <c r="O173" s="220"/>
      <c r="P173" s="220"/>
      <c r="Q173" s="220"/>
    </row>
    <row r="174" spans="1:17" ht="36.75" customHeight="1">
      <c r="A174" s="220" t="s">
        <v>377</v>
      </c>
      <c r="B174" s="220"/>
      <c r="C174" s="220"/>
      <c r="D174" s="220"/>
      <c r="E174" s="220"/>
      <c r="F174" s="220"/>
      <c r="G174" s="220"/>
      <c r="H174" s="220"/>
      <c r="I174" s="220"/>
      <c r="J174" s="220"/>
      <c r="K174" s="220"/>
      <c r="L174" s="220"/>
      <c r="M174" s="220"/>
      <c r="N174" s="220"/>
      <c r="O174" s="220"/>
      <c r="P174" s="220"/>
      <c r="Q174" s="220"/>
    </row>
    <row r="175" spans="1:17" ht="75.75" customHeight="1">
      <c r="A175" s="220" t="s">
        <v>378</v>
      </c>
      <c r="B175" s="220"/>
      <c r="C175" s="220"/>
      <c r="D175" s="220"/>
      <c r="E175" s="220"/>
      <c r="F175" s="220"/>
      <c r="G175" s="220"/>
      <c r="H175" s="220"/>
      <c r="I175" s="220"/>
      <c r="J175" s="220"/>
      <c r="K175" s="220"/>
      <c r="L175" s="220"/>
      <c r="M175" s="220"/>
      <c r="N175" s="220"/>
      <c r="O175" s="220"/>
      <c r="P175" s="220"/>
      <c r="Q175" s="220"/>
    </row>
    <row r="176" spans="1:17" ht="20.25" customHeight="1">
      <c r="A176" s="220"/>
      <c r="B176" s="220"/>
      <c r="C176" s="220"/>
      <c r="D176" s="220"/>
      <c r="E176" s="220"/>
      <c r="F176" s="220"/>
      <c r="G176" s="220"/>
      <c r="H176" s="220"/>
      <c r="I176" s="220"/>
      <c r="J176" s="220"/>
      <c r="K176" s="220"/>
      <c r="L176" s="220"/>
      <c r="M176" s="220"/>
      <c r="N176" s="220"/>
      <c r="O176" s="220"/>
      <c r="P176" s="220"/>
      <c r="Q176" s="220"/>
    </row>
    <row r="177" spans="1:17" ht="20.25" customHeight="1">
      <c r="A177" s="220"/>
      <c r="B177" s="220"/>
      <c r="C177" s="220"/>
      <c r="D177" s="220"/>
      <c r="E177" s="220"/>
      <c r="F177" s="220"/>
      <c r="G177" s="220"/>
      <c r="H177" s="220"/>
      <c r="I177" s="220"/>
      <c r="J177" s="220"/>
      <c r="K177" s="220"/>
      <c r="L177" s="220"/>
      <c r="M177" s="220"/>
      <c r="N177" s="220"/>
      <c r="O177" s="220"/>
      <c r="P177" s="220"/>
      <c r="Q177" s="220"/>
    </row>
    <row r="178" spans="1:17" ht="20.25" customHeight="1">
      <c r="B178" s="220"/>
      <c r="C178" s="220"/>
      <c r="D178" s="220"/>
      <c r="E178" s="220"/>
      <c r="F178" s="220"/>
      <c r="G178" s="220"/>
      <c r="H178" s="220"/>
      <c r="I178" s="220"/>
      <c r="J178" s="220"/>
      <c r="K178" s="220"/>
      <c r="L178" s="220"/>
      <c r="M178" s="220"/>
      <c r="N178" s="220"/>
      <c r="O178" s="220"/>
      <c r="P178" s="220"/>
      <c r="Q178" s="220"/>
    </row>
    <row r="179" spans="1:17" ht="19.5" customHeight="1">
      <c r="B179" s="220"/>
      <c r="C179" s="220"/>
      <c r="D179" s="220"/>
      <c r="E179" s="220"/>
      <c r="F179" s="220"/>
      <c r="G179" s="220"/>
      <c r="H179" s="220"/>
      <c r="I179" s="220"/>
      <c r="J179" s="220"/>
      <c r="K179" s="220"/>
      <c r="L179" s="220"/>
      <c r="M179" s="220"/>
      <c r="N179" s="220"/>
      <c r="O179" s="220"/>
      <c r="P179" s="220"/>
      <c r="Q179" s="220"/>
    </row>
    <row r="180" spans="1:17" ht="19.5" customHeight="1">
      <c r="B180" s="220"/>
      <c r="C180" s="220"/>
      <c r="D180" s="220"/>
      <c r="E180" s="220"/>
      <c r="F180" s="220"/>
      <c r="G180" s="220"/>
      <c r="H180" s="220"/>
      <c r="I180" s="220"/>
      <c r="J180" s="220"/>
      <c r="K180" s="220"/>
      <c r="L180" s="220"/>
      <c r="M180" s="220"/>
      <c r="N180" s="220"/>
      <c r="O180" s="220"/>
      <c r="P180" s="220"/>
      <c r="Q180" s="220"/>
    </row>
    <row r="181" spans="1:17" ht="19.5" customHeight="1">
      <c r="B181" s="220"/>
      <c r="C181" s="220"/>
      <c r="D181" s="220"/>
      <c r="E181" s="220"/>
      <c r="F181" s="220"/>
      <c r="G181" s="220"/>
      <c r="H181" s="220"/>
      <c r="I181" s="220"/>
      <c r="J181" s="220"/>
      <c r="K181" s="220"/>
      <c r="L181" s="220"/>
      <c r="M181" s="220"/>
      <c r="N181" s="220"/>
      <c r="O181" s="220"/>
      <c r="P181" s="220"/>
      <c r="Q181" s="220"/>
    </row>
    <row r="182" spans="1:17" ht="19.5" customHeight="1">
      <c r="B182" s="220"/>
      <c r="C182" s="220"/>
      <c r="D182" s="220"/>
      <c r="E182" s="220"/>
      <c r="F182" s="220"/>
      <c r="G182" s="220"/>
      <c r="H182" s="220"/>
      <c r="I182" s="220"/>
      <c r="J182" s="220"/>
      <c r="K182" s="220"/>
      <c r="L182" s="220"/>
      <c r="M182" s="220"/>
      <c r="N182" s="220"/>
      <c r="O182" s="220"/>
      <c r="P182" s="220"/>
      <c r="Q182" s="220"/>
    </row>
    <row r="183" spans="1:17" ht="19.5" customHeight="1">
      <c r="B183" s="220"/>
      <c r="C183" s="220"/>
      <c r="D183" s="220"/>
      <c r="E183" s="220"/>
      <c r="F183" s="220"/>
      <c r="G183" s="220"/>
      <c r="H183" s="220"/>
      <c r="I183" s="220"/>
      <c r="J183" s="220"/>
      <c r="K183" s="220"/>
      <c r="L183" s="220"/>
      <c r="M183" s="220"/>
      <c r="N183" s="220"/>
      <c r="O183" s="220"/>
      <c r="P183" s="220"/>
      <c r="Q183" s="220"/>
    </row>
    <row r="184" spans="1:17" ht="19.5" customHeight="1">
      <c r="B184" s="220"/>
      <c r="C184" s="220"/>
      <c r="D184" s="220"/>
      <c r="E184" s="220"/>
      <c r="F184" s="220"/>
      <c r="G184" s="220"/>
      <c r="H184" s="220"/>
      <c r="I184" s="220"/>
      <c r="J184" s="220"/>
      <c r="K184" s="220"/>
      <c r="L184" s="220"/>
      <c r="M184" s="220"/>
      <c r="N184" s="220"/>
      <c r="O184" s="220"/>
      <c r="P184" s="220"/>
      <c r="Q184" s="220"/>
    </row>
    <row r="185" spans="1:17" ht="19.5" customHeight="1">
      <c r="B185" s="220"/>
      <c r="C185" s="220"/>
      <c r="D185" s="220"/>
      <c r="E185" s="220"/>
      <c r="F185" s="220"/>
      <c r="G185" s="220"/>
      <c r="H185" s="220"/>
      <c r="I185" s="220"/>
      <c r="J185" s="220"/>
      <c r="K185" s="220"/>
      <c r="L185" s="220"/>
      <c r="M185" s="220"/>
      <c r="N185" s="220"/>
      <c r="O185" s="220"/>
      <c r="P185" s="220"/>
      <c r="Q185" s="220"/>
    </row>
    <row r="186" spans="1:17" ht="19.5" customHeight="1">
      <c r="B186" s="220"/>
      <c r="C186" s="220"/>
      <c r="D186" s="220"/>
      <c r="E186" s="220"/>
      <c r="F186" s="220"/>
      <c r="G186" s="220"/>
      <c r="H186" s="220"/>
      <c r="I186" s="220"/>
      <c r="J186" s="220"/>
      <c r="K186" s="220"/>
      <c r="L186" s="220"/>
      <c r="M186" s="220"/>
      <c r="N186" s="220"/>
      <c r="O186" s="220"/>
      <c r="P186" s="220"/>
      <c r="Q186" s="220"/>
    </row>
    <row r="187" spans="1:17" ht="19.5" customHeight="1">
      <c r="B187" s="220"/>
      <c r="C187" s="220"/>
      <c r="D187" s="220"/>
      <c r="E187" s="220"/>
      <c r="F187" s="220"/>
      <c r="G187" s="220"/>
      <c r="H187" s="220"/>
      <c r="I187" s="220"/>
      <c r="J187" s="220"/>
      <c r="K187" s="220"/>
      <c r="L187" s="220"/>
      <c r="M187" s="220"/>
      <c r="N187" s="220"/>
      <c r="O187" s="220"/>
      <c r="P187" s="220"/>
      <c r="Q187" s="220"/>
    </row>
    <row r="188" spans="1:17" ht="19.5" customHeight="1">
      <c r="B188" s="220"/>
      <c r="C188" s="220"/>
      <c r="D188" s="220"/>
      <c r="E188" s="220"/>
      <c r="F188" s="220"/>
      <c r="G188" s="220"/>
      <c r="H188" s="220"/>
      <c r="I188" s="220"/>
      <c r="J188" s="220"/>
      <c r="K188" s="220"/>
      <c r="L188" s="220"/>
      <c r="M188" s="220"/>
      <c r="N188" s="220"/>
      <c r="O188" s="220"/>
      <c r="P188" s="220"/>
      <c r="Q188" s="220"/>
    </row>
    <row r="189" spans="1:17" ht="19.5" customHeight="1">
      <c r="B189" s="220"/>
      <c r="C189" s="220"/>
      <c r="D189" s="220"/>
      <c r="E189" s="220"/>
      <c r="F189" s="220"/>
      <c r="G189" s="220"/>
      <c r="H189" s="220"/>
      <c r="I189" s="220"/>
      <c r="J189" s="220"/>
      <c r="K189" s="220"/>
      <c r="L189" s="220"/>
      <c r="M189" s="220"/>
      <c r="N189" s="220"/>
      <c r="O189" s="220"/>
      <c r="P189" s="220"/>
      <c r="Q189" s="220"/>
    </row>
    <row r="190" spans="1:17" ht="19.5" customHeight="1">
      <c r="B190" s="220"/>
      <c r="C190" s="220"/>
      <c r="D190" s="220"/>
      <c r="E190" s="220"/>
      <c r="F190" s="220"/>
      <c r="G190" s="220"/>
      <c r="H190" s="220"/>
      <c r="I190" s="220"/>
      <c r="J190" s="220"/>
      <c r="K190" s="220"/>
      <c r="L190" s="220"/>
      <c r="M190" s="220"/>
      <c r="N190" s="220"/>
      <c r="O190" s="220"/>
      <c r="P190" s="220"/>
      <c r="Q190" s="220"/>
    </row>
    <row r="191" spans="1:17" ht="19.5" customHeight="1">
      <c r="B191" s="220"/>
      <c r="C191" s="220"/>
      <c r="D191" s="220"/>
      <c r="E191" s="220"/>
      <c r="F191" s="220"/>
      <c r="G191" s="220"/>
      <c r="H191" s="220"/>
      <c r="I191" s="220"/>
      <c r="J191" s="220"/>
      <c r="K191" s="220"/>
      <c r="L191" s="220"/>
      <c r="M191" s="220"/>
      <c r="N191" s="220"/>
      <c r="O191" s="220"/>
      <c r="P191" s="220"/>
      <c r="Q191" s="220"/>
    </row>
    <row r="192" spans="1:17" ht="19.5" customHeight="1">
      <c r="B192" s="220"/>
      <c r="C192" s="220"/>
      <c r="D192" s="220"/>
      <c r="E192" s="220"/>
      <c r="F192" s="220"/>
      <c r="G192" s="220"/>
      <c r="H192" s="220"/>
      <c r="I192" s="220"/>
      <c r="J192" s="220"/>
      <c r="K192" s="220"/>
      <c r="L192" s="220"/>
      <c r="M192" s="220"/>
      <c r="N192" s="220"/>
      <c r="O192" s="220"/>
      <c r="P192" s="220"/>
      <c r="Q192" s="220"/>
    </row>
    <row r="193" spans="2:17" ht="19.5" customHeight="1">
      <c r="B193" s="220"/>
      <c r="C193" s="220"/>
      <c r="D193" s="220"/>
      <c r="E193" s="220"/>
      <c r="F193" s="220"/>
      <c r="G193" s="220"/>
      <c r="H193" s="220"/>
      <c r="I193" s="220"/>
      <c r="J193" s="220"/>
      <c r="K193" s="220"/>
      <c r="L193" s="220"/>
      <c r="M193" s="220"/>
      <c r="N193" s="220"/>
      <c r="O193" s="220"/>
      <c r="P193" s="220"/>
      <c r="Q193" s="220"/>
    </row>
    <row r="194" spans="2:17" ht="19.5" customHeight="1">
      <c r="B194" s="220"/>
      <c r="C194" s="220"/>
      <c r="D194" s="220"/>
      <c r="E194" s="220"/>
      <c r="F194" s="220"/>
      <c r="G194" s="220"/>
      <c r="H194" s="220"/>
      <c r="I194" s="220"/>
      <c r="J194" s="220"/>
      <c r="K194" s="220"/>
      <c r="L194" s="220"/>
      <c r="M194" s="220"/>
      <c r="N194" s="220"/>
      <c r="O194" s="220"/>
      <c r="P194" s="220"/>
      <c r="Q194" s="220"/>
    </row>
    <row r="195" spans="2:17" ht="19.5" customHeight="1">
      <c r="B195" s="220"/>
      <c r="C195" s="220"/>
      <c r="D195" s="220"/>
      <c r="E195" s="220"/>
      <c r="F195" s="220"/>
      <c r="G195" s="220"/>
      <c r="H195" s="220"/>
      <c r="I195" s="220"/>
      <c r="J195" s="220"/>
      <c r="K195" s="220"/>
      <c r="L195" s="220"/>
      <c r="M195" s="220"/>
      <c r="N195" s="220"/>
      <c r="O195" s="220"/>
      <c r="P195" s="220"/>
      <c r="Q195" s="220"/>
    </row>
    <row r="196" spans="2:17" ht="19.5" customHeight="1">
      <c r="B196" s="220"/>
      <c r="C196" s="220"/>
      <c r="D196" s="220"/>
      <c r="E196" s="220"/>
      <c r="F196" s="220"/>
      <c r="G196" s="220"/>
      <c r="H196" s="220"/>
      <c r="I196" s="220"/>
      <c r="J196" s="220"/>
      <c r="K196" s="220"/>
      <c r="L196" s="220"/>
      <c r="M196" s="220"/>
      <c r="N196" s="220"/>
      <c r="O196" s="220"/>
      <c r="P196" s="220"/>
      <c r="Q196" s="220"/>
    </row>
    <row r="197" spans="2:17" ht="19.5" customHeight="1">
      <c r="B197" s="220"/>
      <c r="C197" s="220"/>
      <c r="D197" s="220"/>
      <c r="E197" s="220"/>
      <c r="F197" s="220"/>
      <c r="G197" s="220"/>
      <c r="H197" s="220"/>
      <c r="I197" s="220"/>
      <c r="J197" s="220"/>
      <c r="K197" s="220"/>
      <c r="L197" s="220"/>
      <c r="M197" s="220"/>
      <c r="N197" s="220"/>
      <c r="O197" s="220"/>
      <c r="P197" s="220"/>
      <c r="Q197" s="220"/>
    </row>
    <row r="198" spans="2:17" ht="19.5" customHeight="1">
      <c r="B198" s="220"/>
      <c r="C198" s="220"/>
      <c r="D198" s="220"/>
      <c r="E198" s="220"/>
      <c r="F198" s="220"/>
      <c r="G198" s="220"/>
      <c r="H198" s="220"/>
      <c r="I198" s="220"/>
      <c r="J198" s="220"/>
      <c r="K198" s="220"/>
      <c r="L198" s="220"/>
      <c r="M198" s="220"/>
      <c r="N198" s="220"/>
      <c r="O198" s="220"/>
      <c r="P198" s="220"/>
      <c r="Q198" s="220"/>
    </row>
    <row r="199" spans="2:17" ht="19.5" customHeight="1">
      <c r="B199" s="220"/>
      <c r="C199" s="220"/>
      <c r="D199" s="220"/>
      <c r="E199" s="220"/>
      <c r="F199" s="220"/>
      <c r="G199" s="220"/>
      <c r="H199" s="220"/>
      <c r="I199" s="220"/>
      <c r="J199" s="220"/>
      <c r="K199" s="220"/>
      <c r="L199" s="220"/>
      <c r="M199" s="220"/>
      <c r="N199" s="220"/>
      <c r="O199" s="220"/>
      <c r="P199" s="220"/>
      <c r="Q199" s="220"/>
    </row>
    <row r="200" spans="2:17" ht="19.5" customHeight="1">
      <c r="B200" s="220"/>
      <c r="C200" s="220"/>
      <c r="D200" s="220"/>
      <c r="E200" s="220"/>
      <c r="F200" s="220"/>
      <c r="G200" s="220"/>
      <c r="H200" s="220"/>
      <c r="I200" s="220"/>
      <c r="J200" s="220"/>
      <c r="K200" s="220"/>
      <c r="L200" s="220"/>
      <c r="M200" s="220"/>
      <c r="N200" s="220"/>
      <c r="O200" s="220"/>
      <c r="P200" s="220"/>
      <c r="Q200" s="220"/>
    </row>
    <row r="201" spans="2:17" ht="19.5" customHeight="1">
      <c r="B201" s="220"/>
      <c r="C201" s="220"/>
      <c r="D201" s="220"/>
      <c r="E201" s="220"/>
      <c r="F201" s="220"/>
      <c r="G201" s="220"/>
      <c r="H201" s="220"/>
      <c r="I201" s="220"/>
      <c r="J201" s="220"/>
      <c r="K201" s="220"/>
      <c r="L201" s="220"/>
      <c r="M201" s="220"/>
      <c r="N201" s="220"/>
      <c r="O201" s="220"/>
      <c r="P201" s="220"/>
      <c r="Q201" s="220"/>
    </row>
    <row r="202" spans="2:17" ht="19.5" customHeight="1">
      <c r="B202" s="220"/>
      <c r="C202" s="220"/>
      <c r="D202" s="220"/>
      <c r="E202" s="220"/>
      <c r="F202" s="220"/>
      <c r="G202" s="220"/>
      <c r="H202" s="220"/>
      <c r="I202" s="220"/>
      <c r="J202" s="220"/>
      <c r="K202" s="220"/>
      <c r="L202" s="220"/>
      <c r="M202" s="220"/>
      <c r="N202" s="220"/>
      <c r="O202" s="220"/>
      <c r="P202" s="220"/>
      <c r="Q202" s="220"/>
    </row>
    <row r="203" spans="2:17" ht="19.5" customHeight="1">
      <c r="B203" s="220"/>
      <c r="C203" s="220"/>
      <c r="D203" s="220"/>
      <c r="E203" s="220"/>
      <c r="F203" s="220"/>
      <c r="G203" s="220"/>
      <c r="H203" s="220"/>
      <c r="I203" s="220"/>
      <c r="J203" s="220"/>
      <c r="K203" s="220"/>
      <c r="L203" s="220"/>
      <c r="M203" s="220"/>
      <c r="N203" s="220"/>
      <c r="O203" s="220"/>
      <c r="P203" s="220"/>
      <c r="Q203" s="220"/>
    </row>
    <row r="204" spans="2:17" ht="19.5" customHeight="1">
      <c r="B204" s="220"/>
      <c r="C204" s="220"/>
      <c r="D204" s="220"/>
      <c r="E204" s="220"/>
      <c r="F204" s="220"/>
      <c r="G204" s="220"/>
      <c r="H204" s="220"/>
      <c r="I204" s="220"/>
      <c r="J204" s="220"/>
      <c r="K204" s="220"/>
      <c r="L204" s="220"/>
      <c r="M204" s="220"/>
      <c r="N204" s="220"/>
      <c r="O204" s="220"/>
      <c r="P204" s="220"/>
      <c r="Q204" s="220"/>
    </row>
    <row r="205" spans="2:17" ht="19.5" customHeight="1">
      <c r="B205" s="220"/>
      <c r="C205" s="220"/>
      <c r="D205" s="220"/>
      <c r="E205" s="220"/>
      <c r="F205" s="220"/>
      <c r="G205" s="220"/>
      <c r="H205" s="220"/>
      <c r="I205" s="220"/>
      <c r="J205" s="220"/>
      <c r="K205" s="220"/>
      <c r="L205" s="220"/>
      <c r="M205" s="220"/>
      <c r="N205" s="220"/>
      <c r="O205" s="220"/>
      <c r="P205" s="220"/>
      <c r="Q205" s="220"/>
    </row>
    <row r="206" spans="2:17" ht="19.5" customHeight="1">
      <c r="B206" s="220"/>
      <c r="C206" s="220"/>
      <c r="D206" s="220"/>
      <c r="E206" s="220"/>
      <c r="F206" s="220"/>
      <c r="G206" s="220"/>
      <c r="H206" s="220"/>
      <c r="I206" s="220"/>
      <c r="J206" s="220"/>
      <c r="K206" s="220"/>
      <c r="L206" s="220"/>
      <c r="M206" s="220"/>
      <c r="N206" s="220"/>
      <c r="O206" s="220"/>
      <c r="P206" s="220"/>
      <c r="Q206" s="220"/>
    </row>
    <row r="207" spans="2:17" ht="19.5" customHeight="1">
      <c r="B207" s="220"/>
      <c r="C207" s="220"/>
      <c r="D207" s="220"/>
      <c r="E207" s="220"/>
      <c r="F207" s="220"/>
      <c r="G207" s="220"/>
      <c r="H207" s="220"/>
      <c r="I207" s="220"/>
      <c r="J207" s="220"/>
      <c r="K207" s="220"/>
      <c r="L207" s="220"/>
      <c r="M207" s="220"/>
      <c r="N207" s="220"/>
      <c r="O207" s="220"/>
      <c r="P207" s="220"/>
      <c r="Q207" s="220"/>
    </row>
    <row r="208" spans="2:17" ht="19.5" customHeight="1">
      <c r="B208" s="220"/>
      <c r="C208" s="220"/>
      <c r="D208" s="220"/>
      <c r="E208" s="220"/>
      <c r="F208" s="220"/>
      <c r="G208" s="220"/>
      <c r="H208" s="220"/>
      <c r="I208" s="220"/>
      <c r="J208" s="220"/>
      <c r="K208" s="220"/>
      <c r="L208" s="220"/>
      <c r="M208" s="220"/>
      <c r="N208" s="220"/>
      <c r="O208" s="220"/>
      <c r="P208" s="220"/>
      <c r="Q208" s="220"/>
    </row>
    <row r="209" spans="2:17" ht="19.5" customHeight="1">
      <c r="B209" s="220"/>
      <c r="C209" s="220"/>
      <c r="D209" s="220"/>
      <c r="E209" s="220"/>
      <c r="F209" s="220"/>
      <c r="G209" s="220"/>
      <c r="H209" s="220"/>
      <c r="I209" s="220"/>
      <c r="J209" s="220"/>
      <c r="K209" s="220"/>
      <c r="L209" s="220"/>
      <c r="M209" s="220"/>
      <c r="N209" s="220"/>
      <c r="O209" s="220"/>
      <c r="P209" s="220"/>
      <c r="Q209" s="220"/>
    </row>
    <row r="210" spans="2:17" ht="19.5" customHeight="1">
      <c r="B210" s="220"/>
      <c r="C210" s="220"/>
      <c r="D210" s="220"/>
      <c r="E210" s="220"/>
      <c r="F210" s="220"/>
      <c r="G210" s="220"/>
      <c r="H210" s="220"/>
      <c r="I210" s="220"/>
      <c r="J210" s="220"/>
      <c r="K210" s="220"/>
      <c r="L210" s="220"/>
      <c r="M210" s="220"/>
      <c r="N210" s="220"/>
      <c r="O210" s="220"/>
      <c r="P210" s="220"/>
      <c r="Q210" s="220"/>
    </row>
    <row r="211" spans="2:17" ht="19.5" customHeight="1">
      <c r="B211" s="220"/>
      <c r="C211" s="220"/>
      <c r="D211" s="220"/>
      <c r="E211" s="220"/>
      <c r="F211" s="220"/>
      <c r="G211" s="220"/>
      <c r="H211" s="220"/>
      <c r="I211" s="220"/>
      <c r="J211" s="220"/>
      <c r="K211" s="220"/>
      <c r="L211" s="220"/>
      <c r="M211" s="220"/>
      <c r="N211" s="220"/>
      <c r="O211" s="220"/>
      <c r="P211" s="220"/>
      <c r="Q211" s="220"/>
    </row>
    <row r="212" spans="2:17" ht="19.5" customHeight="1">
      <c r="B212" s="220"/>
      <c r="C212" s="220"/>
      <c r="D212" s="220"/>
      <c r="E212" s="220"/>
      <c r="F212" s="220"/>
      <c r="G212" s="220"/>
      <c r="H212" s="220"/>
      <c r="I212" s="220"/>
      <c r="J212" s="220"/>
      <c r="K212" s="220"/>
      <c r="L212" s="220"/>
      <c r="M212" s="220"/>
      <c r="N212" s="220"/>
      <c r="O212" s="220"/>
      <c r="P212" s="220"/>
      <c r="Q212" s="220"/>
    </row>
    <row r="213" spans="2:17" ht="19.5" customHeight="1">
      <c r="B213" s="220"/>
      <c r="C213" s="220"/>
      <c r="D213" s="220"/>
      <c r="E213" s="220"/>
      <c r="F213" s="220"/>
      <c r="G213" s="220"/>
      <c r="H213" s="220"/>
      <c r="I213" s="220"/>
      <c r="J213" s="220"/>
      <c r="K213" s="220"/>
      <c r="L213" s="220"/>
      <c r="M213" s="220"/>
      <c r="N213" s="220"/>
      <c r="O213" s="220"/>
      <c r="P213" s="220"/>
      <c r="Q213" s="220"/>
    </row>
    <row r="214" spans="2:17" ht="19.5" customHeight="1">
      <c r="B214" s="220"/>
      <c r="C214" s="220"/>
      <c r="D214" s="220"/>
      <c r="E214" s="220"/>
      <c r="F214" s="220"/>
      <c r="G214" s="220"/>
      <c r="H214" s="220"/>
      <c r="I214" s="220"/>
      <c r="J214" s="220"/>
      <c r="K214" s="220"/>
      <c r="L214" s="220"/>
      <c r="M214" s="220"/>
      <c r="N214" s="220"/>
      <c r="O214" s="220"/>
      <c r="P214" s="220"/>
      <c r="Q214" s="220"/>
    </row>
    <row r="215" spans="2:17" ht="19.5" customHeight="1">
      <c r="B215" s="220"/>
      <c r="C215" s="220"/>
      <c r="D215" s="220"/>
      <c r="E215" s="220"/>
      <c r="F215" s="220"/>
      <c r="G215" s="220"/>
      <c r="H215" s="220"/>
      <c r="I215" s="220"/>
      <c r="J215" s="220"/>
      <c r="K215" s="220"/>
      <c r="L215" s="220"/>
      <c r="M215" s="220"/>
      <c r="N215" s="220"/>
      <c r="O215" s="220"/>
      <c r="P215" s="220"/>
      <c r="Q215" s="220"/>
    </row>
    <row r="216" spans="2:17" ht="19.5" customHeight="1">
      <c r="B216" s="220"/>
      <c r="C216" s="220"/>
      <c r="D216" s="220"/>
      <c r="E216" s="220"/>
      <c r="F216" s="220"/>
      <c r="G216" s="220"/>
      <c r="H216" s="220"/>
      <c r="I216" s="220"/>
      <c r="J216" s="220"/>
      <c r="K216" s="220"/>
      <c r="L216" s="220"/>
      <c r="M216" s="220"/>
      <c r="N216" s="220"/>
      <c r="O216" s="220"/>
      <c r="P216" s="220"/>
      <c r="Q216" s="220"/>
    </row>
    <row r="217" spans="2:17" ht="19.5" customHeight="1">
      <c r="B217" s="220"/>
      <c r="C217" s="220"/>
      <c r="D217" s="220"/>
      <c r="E217" s="220"/>
      <c r="F217" s="220"/>
      <c r="G217" s="220"/>
      <c r="H217" s="220"/>
      <c r="I217" s="220"/>
      <c r="J217" s="220"/>
      <c r="K217" s="220"/>
      <c r="L217" s="220"/>
      <c r="M217" s="220"/>
      <c r="N217" s="220"/>
      <c r="O217" s="220"/>
      <c r="P217" s="220"/>
      <c r="Q217" s="220"/>
    </row>
    <row r="218" spans="2:17" ht="19.5" customHeight="1">
      <c r="B218" s="220"/>
      <c r="C218" s="220"/>
      <c r="D218" s="220"/>
      <c r="E218" s="220"/>
      <c r="F218" s="220"/>
      <c r="G218" s="220"/>
      <c r="H218" s="220"/>
      <c r="I218" s="220"/>
      <c r="J218" s="220"/>
      <c r="K218" s="220"/>
      <c r="L218" s="220"/>
      <c r="M218" s="220"/>
      <c r="N218" s="220"/>
      <c r="O218" s="220"/>
      <c r="P218" s="220"/>
      <c r="Q218" s="220"/>
    </row>
    <row r="219" spans="2:17" ht="19.5" customHeight="1">
      <c r="B219" s="220"/>
      <c r="C219" s="220"/>
      <c r="D219" s="220"/>
      <c r="E219" s="220"/>
      <c r="F219" s="220"/>
      <c r="G219" s="220"/>
      <c r="H219" s="220"/>
      <c r="I219" s="220"/>
      <c r="J219" s="220"/>
      <c r="K219" s="220"/>
      <c r="L219" s="220"/>
      <c r="M219" s="220"/>
      <c r="N219" s="220"/>
      <c r="O219" s="220"/>
      <c r="P219" s="220"/>
      <c r="Q219" s="220"/>
    </row>
    <row r="220" spans="2:17" ht="19.5" customHeight="1">
      <c r="B220" s="220"/>
      <c r="C220" s="220"/>
      <c r="D220" s="220"/>
      <c r="E220" s="220"/>
      <c r="F220" s="220"/>
      <c r="G220" s="220"/>
      <c r="H220" s="220"/>
      <c r="I220" s="220"/>
      <c r="J220" s="220"/>
      <c r="K220" s="220"/>
      <c r="L220" s="220"/>
      <c r="M220" s="220"/>
      <c r="N220" s="220"/>
      <c r="O220" s="220"/>
      <c r="P220" s="220"/>
      <c r="Q220" s="220"/>
    </row>
    <row r="221" spans="2:17" ht="19.5" customHeight="1">
      <c r="B221" s="220"/>
      <c r="C221" s="220"/>
      <c r="D221" s="220"/>
      <c r="E221" s="220"/>
      <c r="F221" s="220"/>
      <c r="G221" s="220"/>
      <c r="H221" s="220"/>
      <c r="I221" s="220"/>
      <c r="J221" s="220"/>
      <c r="K221" s="220"/>
      <c r="L221" s="220"/>
      <c r="M221" s="220"/>
      <c r="N221" s="220"/>
      <c r="O221" s="220"/>
      <c r="P221" s="220"/>
      <c r="Q221" s="220"/>
    </row>
    <row r="222" spans="2:17" ht="19.5" customHeight="1">
      <c r="B222" s="220"/>
      <c r="C222" s="220"/>
      <c r="D222" s="220"/>
      <c r="E222" s="220"/>
      <c r="F222" s="220"/>
      <c r="G222" s="220"/>
      <c r="H222" s="220"/>
      <c r="I222" s="220"/>
      <c r="J222" s="220"/>
      <c r="K222" s="220"/>
      <c r="L222" s="220"/>
      <c r="M222" s="220"/>
      <c r="N222" s="220"/>
      <c r="O222" s="220"/>
      <c r="P222" s="220"/>
      <c r="Q222" s="220"/>
    </row>
    <row r="223" spans="2:17" ht="19.5" customHeight="1">
      <c r="B223" s="220"/>
      <c r="C223" s="220"/>
      <c r="D223" s="220"/>
      <c r="E223" s="220"/>
      <c r="F223" s="220"/>
      <c r="G223" s="220"/>
      <c r="H223" s="220"/>
      <c r="I223" s="220"/>
      <c r="J223" s="220"/>
      <c r="K223" s="220"/>
      <c r="L223" s="220"/>
      <c r="M223" s="220"/>
      <c r="N223" s="220"/>
      <c r="O223" s="220"/>
      <c r="P223" s="220"/>
      <c r="Q223" s="220"/>
    </row>
    <row r="224" spans="2:17" ht="19.5" customHeight="1">
      <c r="B224" s="220"/>
      <c r="C224" s="220"/>
      <c r="D224" s="220"/>
      <c r="E224" s="220"/>
      <c r="F224" s="220"/>
      <c r="G224" s="220"/>
      <c r="H224" s="220"/>
      <c r="I224" s="220"/>
      <c r="J224" s="220"/>
      <c r="K224" s="220"/>
      <c r="L224" s="220"/>
      <c r="M224" s="220"/>
      <c r="N224" s="220"/>
      <c r="O224" s="220"/>
      <c r="P224" s="220"/>
      <c r="Q224" s="220"/>
    </row>
    <row r="225" spans="2:17" ht="19.5" customHeight="1">
      <c r="B225" s="220"/>
      <c r="C225" s="220"/>
      <c r="D225" s="220"/>
      <c r="E225" s="220"/>
      <c r="F225" s="220"/>
      <c r="G225" s="220"/>
      <c r="H225" s="220"/>
      <c r="I225" s="220"/>
      <c r="J225" s="220"/>
      <c r="K225" s="220"/>
      <c r="L225" s="220"/>
      <c r="M225" s="220"/>
      <c r="N225" s="220"/>
      <c r="O225" s="220"/>
      <c r="P225" s="220"/>
      <c r="Q225" s="220"/>
    </row>
    <row r="226" spans="2:17" ht="19.5" customHeight="1">
      <c r="B226" s="220"/>
      <c r="C226" s="220"/>
      <c r="D226" s="220"/>
      <c r="E226" s="220"/>
      <c r="F226" s="220"/>
      <c r="G226" s="220"/>
      <c r="H226" s="220"/>
      <c r="I226" s="220"/>
      <c r="J226" s="220"/>
      <c r="K226" s="220"/>
      <c r="L226" s="220"/>
      <c r="M226" s="220"/>
      <c r="N226" s="220"/>
      <c r="O226" s="220"/>
      <c r="P226" s="220"/>
      <c r="Q226" s="220"/>
    </row>
    <row r="227" spans="2:17" ht="19.5" customHeight="1">
      <c r="B227" s="220"/>
      <c r="C227" s="220"/>
      <c r="D227" s="220"/>
      <c r="E227" s="220"/>
      <c r="F227" s="220"/>
      <c r="G227" s="220"/>
      <c r="H227" s="220"/>
      <c r="I227" s="220"/>
      <c r="J227" s="220"/>
      <c r="K227" s="220"/>
      <c r="L227" s="220"/>
      <c r="M227" s="220"/>
      <c r="N227" s="220"/>
      <c r="O227" s="220"/>
      <c r="P227" s="220"/>
      <c r="Q227" s="220"/>
    </row>
    <row r="228" spans="2:17" ht="19.5" customHeight="1">
      <c r="B228" s="220"/>
      <c r="C228" s="220"/>
      <c r="D228" s="220"/>
      <c r="E228" s="220"/>
      <c r="F228" s="220"/>
      <c r="G228" s="220"/>
      <c r="H228" s="220"/>
      <c r="I228" s="220"/>
      <c r="J228" s="220"/>
      <c r="K228" s="220"/>
      <c r="L228" s="220"/>
      <c r="M228" s="220"/>
      <c r="N228" s="220"/>
      <c r="O228" s="220"/>
      <c r="P228" s="220"/>
      <c r="Q228" s="220"/>
    </row>
    <row r="229" spans="2:17" ht="19.5" customHeight="1">
      <c r="B229" s="220"/>
      <c r="C229" s="220"/>
      <c r="D229" s="220"/>
      <c r="E229" s="220"/>
      <c r="F229" s="220"/>
      <c r="G229" s="220"/>
      <c r="H229" s="220"/>
      <c r="I229" s="220"/>
      <c r="J229" s="220"/>
      <c r="K229" s="220"/>
      <c r="L229" s="220"/>
      <c r="M229" s="220"/>
      <c r="N229" s="220"/>
      <c r="O229" s="220"/>
      <c r="P229" s="220"/>
      <c r="Q229" s="220"/>
    </row>
    <row r="230" spans="2:17" ht="19.5" customHeight="1">
      <c r="B230" s="220"/>
      <c r="C230" s="220"/>
      <c r="D230" s="220"/>
      <c r="E230" s="220"/>
      <c r="F230" s="220"/>
      <c r="G230" s="220"/>
      <c r="H230" s="220"/>
      <c r="I230" s="220"/>
      <c r="J230" s="220"/>
      <c r="K230" s="220"/>
      <c r="L230" s="220"/>
      <c r="M230" s="220"/>
      <c r="N230" s="220"/>
      <c r="O230" s="220"/>
      <c r="P230" s="220"/>
      <c r="Q230" s="220"/>
    </row>
    <row r="231" spans="2:17" ht="19.5" customHeight="1">
      <c r="B231" s="220"/>
      <c r="C231" s="220"/>
      <c r="D231" s="220"/>
      <c r="E231" s="220"/>
      <c r="F231" s="220"/>
      <c r="G231" s="220"/>
      <c r="H231" s="220"/>
      <c r="I231" s="220"/>
      <c r="J231" s="220"/>
      <c r="K231" s="220"/>
      <c r="L231" s="220"/>
      <c r="M231" s="220"/>
      <c r="N231" s="220"/>
      <c r="O231" s="220"/>
      <c r="P231" s="220"/>
      <c r="Q231" s="220"/>
    </row>
    <row r="232" spans="2:17" ht="19.5" customHeight="1">
      <c r="B232" s="220"/>
      <c r="C232" s="220"/>
      <c r="D232" s="220"/>
      <c r="E232" s="220"/>
      <c r="F232" s="220"/>
      <c r="G232" s="220"/>
      <c r="H232" s="220"/>
      <c r="I232" s="220"/>
      <c r="J232" s="220"/>
      <c r="K232" s="220"/>
      <c r="L232" s="220"/>
      <c r="M232" s="220"/>
      <c r="N232" s="220"/>
      <c r="O232" s="220"/>
      <c r="P232" s="220"/>
      <c r="Q232" s="220"/>
    </row>
    <row r="233" spans="2:17" ht="19.5" customHeight="1">
      <c r="B233" s="220"/>
      <c r="C233" s="220"/>
      <c r="D233" s="220"/>
      <c r="E233" s="220"/>
      <c r="F233" s="220"/>
      <c r="G233" s="220"/>
      <c r="H233" s="220"/>
      <c r="I233" s="220"/>
      <c r="J233" s="220"/>
      <c r="K233" s="220"/>
      <c r="L233" s="220"/>
      <c r="M233" s="220"/>
      <c r="N233" s="220"/>
      <c r="O233" s="220"/>
      <c r="P233" s="220"/>
      <c r="Q233" s="220"/>
    </row>
    <row r="234" spans="2:17" ht="19.5" customHeight="1">
      <c r="B234" s="220"/>
      <c r="C234" s="220"/>
      <c r="D234" s="220"/>
      <c r="E234" s="220"/>
      <c r="F234" s="220"/>
      <c r="G234" s="220"/>
      <c r="H234" s="220"/>
      <c r="I234" s="220"/>
      <c r="J234" s="220"/>
      <c r="K234" s="220"/>
      <c r="L234" s="220"/>
      <c r="M234" s="220"/>
      <c r="N234" s="220"/>
      <c r="O234" s="220"/>
      <c r="P234" s="220"/>
      <c r="Q234" s="220"/>
    </row>
    <row r="235" spans="2:17" ht="19.5" customHeight="1">
      <c r="B235" s="220"/>
      <c r="C235" s="220"/>
      <c r="D235" s="220"/>
      <c r="E235" s="220"/>
      <c r="F235" s="220"/>
      <c r="G235" s="220"/>
      <c r="H235" s="220"/>
      <c r="I235" s="220"/>
      <c r="J235" s="220"/>
      <c r="K235" s="220"/>
      <c r="L235" s="220"/>
      <c r="M235" s="220"/>
      <c r="N235" s="220"/>
      <c r="O235" s="220"/>
      <c r="P235" s="220"/>
      <c r="Q235" s="220"/>
    </row>
    <row r="236" spans="2:17" ht="19.5" customHeight="1">
      <c r="B236" s="220"/>
      <c r="C236" s="220"/>
      <c r="D236" s="220"/>
      <c r="E236" s="220"/>
      <c r="F236" s="220"/>
      <c r="G236" s="220"/>
      <c r="H236" s="220"/>
      <c r="I236" s="220"/>
      <c r="J236" s="220"/>
      <c r="K236" s="220"/>
      <c r="L236" s="220"/>
      <c r="M236" s="220"/>
      <c r="N236" s="220"/>
      <c r="O236" s="220"/>
      <c r="P236" s="220"/>
      <c r="Q236" s="220"/>
    </row>
    <row r="237" spans="2:17" ht="19.5" customHeight="1">
      <c r="B237" s="220"/>
      <c r="C237" s="220"/>
      <c r="D237" s="220"/>
      <c r="E237" s="220"/>
      <c r="F237" s="220"/>
      <c r="G237" s="220"/>
      <c r="H237" s="220"/>
      <c r="I237" s="220"/>
      <c r="J237" s="220"/>
      <c r="K237" s="220"/>
      <c r="L237" s="220"/>
      <c r="M237" s="220"/>
      <c r="N237" s="220"/>
      <c r="O237" s="220"/>
      <c r="P237" s="220"/>
      <c r="Q237" s="220"/>
    </row>
    <row r="238" spans="2:17" ht="19.5" customHeight="1">
      <c r="B238" s="220"/>
      <c r="C238" s="220"/>
      <c r="D238" s="220"/>
      <c r="E238" s="220"/>
      <c r="F238" s="220"/>
      <c r="G238" s="220"/>
      <c r="H238" s="220"/>
      <c r="I238" s="220"/>
      <c r="J238" s="220"/>
      <c r="K238" s="220"/>
      <c r="L238" s="220"/>
      <c r="M238" s="220"/>
      <c r="N238" s="220"/>
      <c r="O238" s="220"/>
      <c r="P238" s="220"/>
      <c r="Q238" s="220"/>
    </row>
    <row r="239" spans="2:17" ht="19.5" customHeight="1">
      <c r="B239" s="220"/>
      <c r="C239" s="220"/>
      <c r="D239" s="220"/>
      <c r="E239" s="220"/>
      <c r="F239" s="220"/>
      <c r="G239" s="220"/>
      <c r="H239" s="220"/>
      <c r="I239" s="220"/>
      <c r="J239" s="220"/>
      <c r="K239" s="220"/>
      <c r="L239" s="220"/>
      <c r="M239" s="220"/>
      <c r="N239" s="220"/>
      <c r="O239" s="220"/>
      <c r="P239" s="220"/>
      <c r="Q239" s="220"/>
    </row>
    <row r="240" spans="2:17" ht="19.5" customHeight="1">
      <c r="B240" s="221"/>
      <c r="C240" s="221"/>
      <c r="D240" s="221"/>
      <c r="E240" s="221"/>
      <c r="F240" s="221"/>
      <c r="G240" s="221"/>
      <c r="H240" s="221"/>
      <c r="I240" s="221"/>
      <c r="J240" s="221"/>
      <c r="K240" s="221"/>
      <c r="L240" s="221"/>
      <c r="M240" s="221"/>
      <c r="N240" s="221"/>
      <c r="O240" s="221"/>
      <c r="P240" s="221"/>
      <c r="Q240" s="221"/>
    </row>
    <row r="241" spans="2:17" ht="19.5" customHeight="1">
      <c r="B241" s="221"/>
      <c r="C241" s="221"/>
      <c r="D241" s="221"/>
      <c r="E241" s="221"/>
      <c r="F241" s="221"/>
      <c r="G241" s="221"/>
      <c r="H241" s="221"/>
      <c r="I241" s="221"/>
      <c r="J241" s="221"/>
      <c r="K241" s="221"/>
      <c r="L241" s="221"/>
      <c r="M241" s="221"/>
      <c r="N241" s="221"/>
      <c r="O241" s="221"/>
      <c r="P241" s="221"/>
      <c r="Q241" s="221"/>
    </row>
    <row r="242" spans="2:17" ht="19.5" customHeight="1">
      <c r="B242" s="221"/>
      <c r="C242" s="221"/>
      <c r="D242" s="221"/>
      <c r="E242" s="221"/>
      <c r="F242" s="221"/>
      <c r="G242" s="221"/>
      <c r="H242" s="221"/>
      <c r="I242" s="221"/>
      <c r="J242" s="221"/>
      <c r="K242" s="221"/>
      <c r="L242" s="221"/>
      <c r="M242" s="221"/>
      <c r="N242" s="221"/>
      <c r="O242" s="221"/>
      <c r="P242" s="221"/>
      <c r="Q242" s="221"/>
    </row>
    <row r="243" spans="2:17" ht="19.5" customHeight="1">
      <c r="B243" s="221"/>
      <c r="C243" s="221"/>
      <c r="D243" s="221"/>
      <c r="E243" s="221"/>
      <c r="F243" s="221"/>
      <c r="G243" s="221"/>
      <c r="H243" s="221"/>
      <c r="I243" s="221"/>
      <c r="J243" s="221"/>
      <c r="K243" s="221"/>
      <c r="L243" s="221"/>
      <c r="M243" s="221"/>
      <c r="N243" s="221"/>
      <c r="O243" s="221"/>
      <c r="P243" s="221"/>
      <c r="Q243" s="221"/>
    </row>
    <row r="244" spans="2:17" ht="19.5" customHeight="1">
      <c r="B244" s="221"/>
      <c r="C244" s="221"/>
      <c r="D244" s="221"/>
      <c r="E244" s="221"/>
      <c r="F244" s="221"/>
      <c r="G244" s="221"/>
      <c r="H244" s="221"/>
      <c r="I244" s="221"/>
      <c r="J244" s="221"/>
      <c r="K244" s="221"/>
      <c r="L244" s="221"/>
      <c r="M244" s="221"/>
      <c r="N244" s="221"/>
      <c r="O244" s="221"/>
      <c r="P244" s="221"/>
      <c r="Q244" s="221"/>
    </row>
    <row r="245" spans="2:17" ht="19.5" customHeight="1">
      <c r="B245" s="221"/>
      <c r="C245" s="221"/>
      <c r="D245" s="221"/>
      <c r="E245" s="221"/>
      <c r="F245" s="221"/>
      <c r="G245" s="221"/>
      <c r="H245" s="221"/>
      <c r="I245" s="221"/>
      <c r="J245" s="221"/>
      <c r="K245" s="221"/>
      <c r="L245" s="221"/>
      <c r="M245" s="221"/>
      <c r="N245" s="221"/>
      <c r="O245" s="221"/>
      <c r="P245" s="221"/>
      <c r="Q245" s="221"/>
    </row>
    <row r="246" spans="2:17" ht="19.5" customHeight="1">
      <c r="B246" s="221"/>
      <c r="C246" s="221"/>
      <c r="D246" s="221"/>
      <c r="E246" s="221"/>
      <c r="F246" s="221"/>
      <c r="G246" s="221"/>
      <c r="H246" s="221"/>
      <c r="I246" s="221"/>
      <c r="J246" s="221"/>
      <c r="K246" s="221"/>
      <c r="L246" s="221"/>
      <c r="M246" s="221"/>
      <c r="N246" s="221"/>
      <c r="O246" s="221"/>
      <c r="P246" s="221"/>
      <c r="Q246" s="221"/>
    </row>
    <row r="247" spans="2:17" ht="19.5" customHeight="1">
      <c r="B247" s="221"/>
      <c r="C247" s="221"/>
      <c r="D247" s="221"/>
      <c r="E247" s="221"/>
      <c r="F247" s="221"/>
      <c r="G247" s="221"/>
      <c r="H247" s="221"/>
      <c r="I247" s="221"/>
      <c r="J247" s="221"/>
      <c r="K247" s="221"/>
      <c r="L247" s="221"/>
      <c r="M247" s="221"/>
      <c r="N247" s="221"/>
      <c r="O247" s="221"/>
      <c r="P247" s="221"/>
      <c r="Q247" s="221"/>
    </row>
  </sheetData>
  <mergeCells count="446">
    <mergeCell ref="B109:D109"/>
    <mergeCell ref="M146:O146"/>
    <mergeCell ref="M147:O147"/>
    <mergeCell ref="B135:H135"/>
    <mergeCell ref="I135:K135"/>
    <mergeCell ref="M135:N135"/>
    <mergeCell ref="B112:D112"/>
    <mergeCell ref="B106:D106"/>
    <mergeCell ref="D146:F146"/>
    <mergeCell ref="K147:L147"/>
    <mergeCell ref="B111:D111"/>
    <mergeCell ref="F112:H112"/>
    <mergeCell ref="J120:K120"/>
    <mergeCell ref="B120:D120"/>
    <mergeCell ref="M127:N127"/>
    <mergeCell ref="I139:K139"/>
    <mergeCell ref="M139:N139"/>
    <mergeCell ref="M141:N141"/>
    <mergeCell ref="B140:H140"/>
    <mergeCell ref="B139:H139"/>
    <mergeCell ref="J115:K115"/>
    <mergeCell ref="J108:K108"/>
    <mergeCell ref="F109:H109"/>
    <mergeCell ref="F114:H114"/>
    <mergeCell ref="B105:D105"/>
    <mergeCell ref="F105:H105"/>
    <mergeCell ref="J105:K105"/>
    <mergeCell ref="B108:D108"/>
    <mergeCell ref="P145:Q145"/>
    <mergeCell ref="M144:O144"/>
    <mergeCell ref="M145:O145"/>
    <mergeCell ref="P127:Q127"/>
    <mergeCell ref="B128:D128"/>
    <mergeCell ref="F128:H128"/>
    <mergeCell ref="J128:K128"/>
    <mergeCell ref="M128:N128"/>
    <mergeCell ref="P128:Q128"/>
    <mergeCell ref="H143:L143"/>
    <mergeCell ref="M143:Q143"/>
    <mergeCell ref="H144:J144"/>
    <mergeCell ref="K144:L144"/>
    <mergeCell ref="P144:Q144"/>
    <mergeCell ref="J129:K129"/>
    <mergeCell ref="F129:H129"/>
    <mergeCell ref="F110:H110"/>
    <mergeCell ref="M117:N117"/>
    <mergeCell ref="B116:D116"/>
    <mergeCell ref="B117:D117"/>
    <mergeCell ref="P116:Q116"/>
    <mergeCell ref="J117:K117"/>
    <mergeCell ref="B126:D126"/>
    <mergeCell ref="F126:H126"/>
    <mergeCell ref="B127:D127"/>
    <mergeCell ref="P126:Q126"/>
    <mergeCell ref="F122:H122"/>
    <mergeCell ref="M119:N119"/>
    <mergeCell ref="B119:D119"/>
    <mergeCell ref="M118:N118"/>
    <mergeCell ref="J118:K118"/>
    <mergeCell ref="A124:Q124"/>
    <mergeCell ref="B125:D125"/>
    <mergeCell ref="J125:K125"/>
    <mergeCell ref="M120:N120"/>
    <mergeCell ref="P120:Q120"/>
    <mergeCell ref="B122:D122"/>
    <mergeCell ref="M122:N122"/>
    <mergeCell ref="M126:N126"/>
    <mergeCell ref="M125:N125"/>
    <mergeCell ref="J126:K126"/>
    <mergeCell ref="P83:Q83"/>
    <mergeCell ref="A92:Q92"/>
    <mergeCell ref="H93:I93"/>
    <mergeCell ref="K93:L93"/>
    <mergeCell ref="N93:O93"/>
    <mergeCell ref="D93:F93"/>
    <mergeCell ref="J83:K83"/>
    <mergeCell ref="M83:N83"/>
    <mergeCell ref="A86:Q86"/>
    <mergeCell ref="B87:D87"/>
    <mergeCell ref="B88:D88"/>
    <mergeCell ref="F88:H88"/>
    <mergeCell ref="M84:N84"/>
    <mergeCell ref="J88:K88"/>
    <mergeCell ref="B89:D89"/>
    <mergeCell ref="F89:H89"/>
    <mergeCell ref="A130:Q130"/>
    <mergeCell ref="F127:H127"/>
    <mergeCell ref="J127:K127"/>
    <mergeCell ref="P129:Q129"/>
    <mergeCell ref="F125:H125"/>
    <mergeCell ref="M129:N129"/>
    <mergeCell ref="J122:K122"/>
    <mergeCell ref="P125:Q125"/>
    <mergeCell ref="B129:D129"/>
    <mergeCell ref="K153:L153"/>
    <mergeCell ref="A155:O155"/>
    <mergeCell ref="P132:Q132"/>
    <mergeCell ref="I141:K141"/>
    <mergeCell ref="I140:K140"/>
    <mergeCell ref="B138:H138"/>
    <mergeCell ref="I138:K138"/>
    <mergeCell ref="M138:N138"/>
    <mergeCell ref="P138:Q138"/>
    <mergeCell ref="P135:Q135"/>
    <mergeCell ref="B136:H136"/>
    <mergeCell ref="I136:K136"/>
    <mergeCell ref="M132:O132"/>
    <mergeCell ref="M136:O136"/>
    <mergeCell ref="B137:H137"/>
    <mergeCell ref="I137:K137"/>
    <mergeCell ref="B132:H132"/>
    <mergeCell ref="I132:K132"/>
    <mergeCell ref="C152:F152"/>
    <mergeCell ref="K152:L152"/>
    <mergeCell ref="P131:Q131"/>
    <mergeCell ref="P136:Q136"/>
    <mergeCell ref="B134:H134"/>
    <mergeCell ref="I134:K134"/>
    <mergeCell ref="M134:N134"/>
    <mergeCell ref="P134:Q134"/>
    <mergeCell ref="K145:L145"/>
    <mergeCell ref="B143:C144"/>
    <mergeCell ref="D143:F144"/>
    <mergeCell ref="D145:F145"/>
    <mergeCell ref="B145:C145"/>
    <mergeCell ref="H145:J145"/>
    <mergeCell ref="B131:F131"/>
    <mergeCell ref="A159:Q159"/>
    <mergeCell ref="C153:D153"/>
    <mergeCell ref="A160:Q160"/>
    <mergeCell ref="A161:Q161"/>
    <mergeCell ref="B77:Q77"/>
    <mergeCell ref="P78:Q78"/>
    <mergeCell ref="M78:N78"/>
    <mergeCell ref="J78:K78"/>
    <mergeCell ref="B78:H78"/>
    <mergeCell ref="B81:H81"/>
    <mergeCell ref="J81:K81"/>
    <mergeCell ref="J82:K82"/>
    <mergeCell ref="J79:K79"/>
    <mergeCell ref="B79:H79"/>
    <mergeCell ref="P79:Q79"/>
    <mergeCell ref="P80:Q80"/>
    <mergeCell ref="P82:Q82"/>
    <mergeCell ref="M79:O79"/>
    <mergeCell ref="M80:O80"/>
    <mergeCell ref="A157:Q157"/>
    <mergeCell ref="I131:K131"/>
    <mergeCell ref="M131:N131"/>
    <mergeCell ref="P114:Q114"/>
    <mergeCell ref="P106:Q106"/>
    <mergeCell ref="A177:Q177"/>
    <mergeCell ref="A166:Q166"/>
    <mergeCell ref="A167:Q167"/>
    <mergeCell ref="A168:Q168"/>
    <mergeCell ref="B171:Q171"/>
    <mergeCell ref="A170:Q170"/>
    <mergeCell ref="A173:Q173"/>
    <mergeCell ref="A175:Q175"/>
    <mergeCell ref="A174:Q174"/>
    <mergeCell ref="A176:Q176"/>
    <mergeCell ref="A172:Q172"/>
    <mergeCell ref="A169:Q169"/>
    <mergeCell ref="A164:Q164"/>
    <mergeCell ref="B165:Q165"/>
    <mergeCell ref="P139:Q139"/>
    <mergeCell ref="P141:Q141"/>
    <mergeCell ref="M140:N140"/>
    <mergeCell ref="A162:Q162"/>
    <mergeCell ref="M137:N137"/>
    <mergeCell ref="P137:Q137"/>
    <mergeCell ref="P133:Q133"/>
    <mergeCell ref="A158:Q158"/>
    <mergeCell ref="A142:Q142"/>
    <mergeCell ref="H146:J146"/>
    <mergeCell ref="K146:L146"/>
    <mergeCell ref="P146:Q146"/>
    <mergeCell ref="B147:F147"/>
    <mergeCell ref="H147:J147"/>
    <mergeCell ref="B141:H141"/>
    <mergeCell ref="P140:Q140"/>
    <mergeCell ref="P147:Q147"/>
    <mergeCell ref="B146:C146"/>
    <mergeCell ref="A163:Q163"/>
    <mergeCell ref="A150:Q150"/>
    <mergeCell ref="C151:F151"/>
    <mergeCell ref="K151:L151"/>
    <mergeCell ref="J111:K111"/>
    <mergeCell ref="J107:K107"/>
    <mergeCell ref="M113:N113"/>
    <mergeCell ref="M106:N106"/>
    <mergeCell ref="J109:K109"/>
    <mergeCell ref="J112:K112"/>
    <mergeCell ref="M112:N112"/>
    <mergeCell ref="M108:N108"/>
    <mergeCell ref="M111:N111"/>
    <mergeCell ref="P112:Q112"/>
    <mergeCell ref="M114:N114"/>
    <mergeCell ref="M107:N107"/>
    <mergeCell ref="M100:N100"/>
    <mergeCell ref="J104:K104"/>
    <mergeCell ref="M104:N104"/>
    <mergeCell ref="F97:H97"/>
    <mergeCell ref="N94:O94"/>
    <mergeCell ref="D95:F95"/>
    <mergeCell ref="H95:I95"/>
    <mergeCell ref="K95:L95"/>
    <mergeCell ref="B100:D100"/>
    <mergeCell ref="B101:D101"/>
    <mergeCell ref="F100:H100"/>
    <mergeCell ref="J100:K100"/>
    <mergeCell ref="N95:O95"/>
    <mergeCell ref="F101:H101"/>
    <mergeCell ref="J101:K101"/>
    <mergeCell ref="D94:F94"/>
    <mergeCell ref="H94:I94"/>
    <mergeCell ref="K94:L94"/>
    <mergeCell ref="B103:D103"/>
    <mergeCell ref="B104:D104"/>
    <mergeCell ref="F104:H104"/>
    <mergeCell ref="B102:D102"/>
    <mergeCell ref="A5:Q5"/>
    <mergeCell ref="A6:Q6"/>
    <mergeCell ref="A7:Q7"/>
    <mergeCell ref="A30:Q30"/>
    <mergeCell ref="A11:Q11"/>
    <mergeCell ref="A12:Q12"/>
    <mergeCell ref="A13:Q13"/>
    <mergeCell ref="A8:Q8"/>
    <mergeCell ref="A9:Q9"/>
    <mergeCell ref="A10:Q10"/>
    <mergeCell ref="A14:Q14"/>
    <mergeCell ref="A15:Q15"/>
    <mergeCell ref="A16:Q16"/>
    <mergeCell ref="A20:Q20"/>
    <mergeCell ref="A17:Q17"/>
    <mergeCell ref="A18:Q18"/>
    <mergeCell ref="A19:Q19"/>
    <mergeCell ref="A21:Q21"/>
    <mergeCell ref="A22:Q22"/>
    <mergeCell ref="A23:Q23"/>
    <mergeCell ref="A26:Q26"/>
    <mergeCell ref="A24:Q24"/>
    <mergeCell ref="A25:Q25"/>
    <mergeCell ref="A31:Q31"/>
    <mergeCell ref="A27:Q27"/>
    <mergeCell ref="M81:N81"/>
    <mergeCell ref="A56:Q56"/>
    <mergeCell ref="A44:Q44"/>
    <mergeCell ref="A40:Q40"/>
    <mergeCell ref="A53:Q53"/>
    <mergeCell ref="A45:Q45"/>
    <mergeCell ref="A42:Q42"/>
    <mergeCell ref="A43:Q43"/>
    <mergeCell ref="A47:Q47"/>
    <mergeCell ref="A48:Q48"/>
    <mergeCell ref="B73:D73"/>
    <mergeCell ref="A52:Q52"/>
    <mergeCell ref="A64:Q64"/>
    <mergeCell ref="D67:F67"/>
    <mergeCell ref="A50:Q50"/>
    <mergeCell ref="L66:N66"/>
    <mergeCell ref="L67:N67"/>
    <mergeCell ref="A28:Q28"/>
    <mergeCell ref="A29:Q29"/>
    <mergeCell ref="B70:Q70"/>
    <mergeCell ref="I73:K73"/>
    <mergeCell ref="N73:P73"/>
    <mergeCell ref="L65:N65"/>
    <mergeCell ref="P89:Q89"/>
    <mergeCell ref="M88:N88"/>
    <mergeCell ref="J89:K89"/>
    <mergeCell ref="M89:N89"/>
    <mergeCell ref="P81:Q81"/>
    <mergeCell ref="A59:Q59"/>
    <mergeCell ref="A72:Q72"/>
    <mergeCell ref="D65:F65"/>
    <mergeCell ref="B75:D75"/>
    <mergeCell ref="I75:K75"/>
    <mergeCell ref="N75:P75"/>
    <mergeCell ref="B80:H80"/>
    <mergeCell ref="J80:K80"/>
    <mergeCell ref="P88:Q88"/>
    <mergeCell ref="M87:N87"/>
    <mergeCell ref="F87:H87"/>
    <mergeCell ref="J87:K87"/>
    <mergeCell ref="P87:Q87"/>
    <mergeCell ref="M82:N82"/>
    <mergeCell ref="B82:H82"/>
    <mergeCell ref="D84:F84"/>
    <mergeCell ref="A63:O63"/>
    <mergeCell ref="D68:H68"/>
    <mergeCell ref="A36:Q36"/>
    <mergeCell ref="A38:Q38"/>
    <mergeCell ref="A39:Q39"/>
    <mergeCell ref="I133:K133"/>
    <mergeCell ref="F120:H120"/>
    <mergeCell ref="P100:Q100"/>
    <mergeCell ref="P101:Q101"/>
    <mergeCell ref="P103:Q103"/>
    <mergeCell ref="A33:Q33"/>
    <mergeCell ref="A34:Q34"/>
    <mergeCell ref="A37:Q37"/>
    <mergeCell ref="B74:F74"/>
    <mergeCell ref="I74:K74"/>
    <mergeCell ref="N74:P74"/>
    <mergeCell ref="A55:Q55"/>
    <mergeCell ref="A41:Q41"/>
    <mergeCell ref="A54:Q54"/>
    <mergeCell ref="A51:Q51"/>
    <mergeCell ref="A57:Q57"/>
    <mergeCell ref="A58:Q58"/>
    <mergeCell ref="D66:F66"/>
    <mergeCell ref="A46:Q46"/>
    <mergeCell ref="A35:Q35"/>
    <mergeCell ref="L68:N68"/>
    <mergeCell ref="J102:K102"/>
    <mergeCell ref="M102:N102"/>
    <mergeCell ref="M103:N103"/>
    <mergeCell ref="P119:Q119"/>
    <mergeCell ref="F119:H119"/>
    <mergeCell ref="J116:K116"/>
    <mergeCell ref="M116:N116"/>
    <mergeCell ref="P118:Q118"/>
    <mergeCell ref="F118:H118"/>
    <mergeCell ref="J114:K114"/>
    <mergeCell ref="M115:N115"/>
    <mergeCell ref="P117:Q117"/>
    <mergeCell ref="F117:H117"/>
    <mergeCell ref="P107:Q107"/>
    <mergeCell ref="F115:H115"/>
    <mergeCell ref="F116:H116"/>
    <mergeCell ref="J106:K106"/>
    <mergeCell ref="F111:H111"/>
    <mergeCell ref="P113:Q113"/>
    <mergeCell ref="F113:H113"/>
    <mergeCell ref="J113:K113"/>
    <mergeCell ref="F108:H108"/>
    <mergeCell ref="F106:H106"/>
    <mergeCell ref="M105:N105"/>
    <mergeCell ref="B231:Q231"/>
    <mergeCell ref="B114:D114"/>
    <mergeCell ref="B110:D110"/>
    <mergeCell ref="P108:Q108"/>
    <mergeCell ref="B180:Q180"/>
    <mergeCell ref="B181:Q181"/>
    <mergeCell ref="P109:Q109"/>
    <mergeCell ref="P122:Q122"/>
    <mergeCell ref="B149:Q149"/>
    <mergeCell ref="B230:Q230"/>
    <mergeCell ref="B214:Q214"/>
    <mergeCell ref="B215:Q215"/>
    <mergeCell ref="B223:Q223"/>
    <mergeCell ref="B183:Q183"/>
    <mergeCell ref="B179:Q179"/>
    <mergeCell ref="B184:Q184"/>
    <mergeCell ref="B185:Q185"/>
    <mergeCell ref="B186:Q186"/>
    <mergeCell ref="B190:Q190"/>
    <mergeCell ref="B228:Q228"/>
    <mergeCell ref="B210:Q210"/>
    <mergeCell ref="B205:Q205"/>
    <mergeCell ref="B206:Q206"/>
    <mergeCell ref="B218:Q218"/>
    <mergeCell ref="B203:Q203"/>
    <mergeCell ref="B196:Q196"/>
    <mergeCell ref="B118:D118"/>
    <mergeCell ref="B133:H133"/>
    <mergeCell ref="A98:Q98"/>
    <mergeCell ref="B99:D99"/>
    <mergeCell ref="F99:H99"/>
    <mergeCell ref="J99:K99"/>
    <mergeCell ref="M99:N99"/>
    <mergeCell ref="P99:Q99"/>
    <mergeCell ref="P111:Q111"/>
    <mergeCell ref="B113:D113"/>
    <mergeCell ref="P102:Q102"/>
    <mergeCell ref="P105:Q105"/>
    <mergeCell ref="M101:N101"/>
    <mergeCell ref="F103:H103"/>
    <mergeCell ref="B182:Q182"/>
    <mergeCell ref="B156:Q156"/>
    <mergeCell ref="M109:N109"/>
    <mergeCell ref="M133:N133"/>
    <mergeCell ref="B178:Q178"/>
    <mergeCell ref="J103:K103"/>
    <mergeCell ref="P104:Q104"/>
    <mergeCell ref="F102:H102"/>
    <mergeCell ref="B207:Q207"/>
    <mergeCell ref="B216:Q216"/>
    <mergeCell ref="B217:Q217"/>
    <mergeCell ref="B208:Q208"/>
    <mergeCell ref="B209:Q209"/>
    <mergeCell ref="B225:Q225"/>
    <mergeCell ref="B219:Q219"/>
    <mergeCell ref="B220:Q220"/>
    <mergeCell ref="B221:Q221"/>
    <mergeCell ref="B222:Q222"/>
    <mergeCell ref="A1:Q1"/>
    <mergeCell ref="A2:Q2"/>
    <mergeCell ref="A3:Q3"/>
    <mergeCell ref="A4:Q4"/>
    <mergeCell ref="B199:Q199"/>
    <mergeCell ref="B200:Q200"/>
    <mergeCell ref="B201:Q201"/>
    <mergeCell ref="B202:Q202"/>
    <mergeCell ref="B115:D115"/>
    <mergeCell ref="P115:Q115"/>
    <mergeCell ref="B107:D107"/>
    <mergeCell ref="F107:H107"/>
    <mergeCell ref="B188:Q188"/>
    <mergeCell ref="B189:Q189"/>
    <mergeCell ref="B197:Q197"/>
    <mergeCell ref="B198:Q198"/>
    <mergeCell ref="B194:Q194"/>
    <mergeCell ref="B187:Q187"/>
    <mergeCell ref="B195:Q195"/>
    <mergeCell ref="B191:Q191"/>
    <mergeCell ref="B192:Q192"/>
    <mergeCell ref="B193:Q193"/>
    <mergeCell ref="A32:Q32"/>
    <mergeCell ref="A49:Q49"/>
    <mergeCell ref="B229:Q229"/>
    <mergeCell ref="B204:Q204"/>
    <mergeCell ref="B227:Q227"/>
    <mergeCell ref="B247:Q247"/>
    <mergeCell ref="B232:Q232"/>
    <mergeCell ref="B233:Q233"/>
    <mergeCell ref="B234:Q234"/>
    <mergeCell ref="B235:Q235"/>
    <mergeCell ref="B236:Q236"/>
    <mergeCell ref="B245:Q245"/>
    <mergeCell ref="B246:Q246"/>
    <mergeCell ref="B243:Q243"/>
    <mergeCell ref="B244:Q244"/>
    <mergeCell ref="B237:Q237"/>
    <mergeCell ref="B238:Q238"/>
    <mergeCell ref="B241:Q241"/>
    <mergeCell ref="B239:Q239"/>
    <mergeCell ref="B240:Q240"/>
    <mergeCell ref="B242:Q242"/>
    <mergeCell ref="B226:Q226"/>
    <mergeCell ref="B211:Q211"/>
    <mergeCell ref="B212:Q212"/>
    <mergeCell ref="B213:Q213"/>
    <mergeCell ref="B224:Q224"/>
  </mergeCells>
  <phoneticPr fontId="1" type="noConversion"/>
  <pageMargins left="0.98425196850393704" right="0.59055118110236227" top="0.43307086614173229" bottom="0.56000000000000005" header="0.31496062992125984" footer="0.23"/>
  <pageSetup paperSize="9" firstPageNumber="11" orientation="portrait"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12</vt:i4>
      </vt:variant>
      <vt:variant>
        <vt:lpstr>命名范围</vt:lpstr>
      </vt:variant>
      <vt:variant>
        <vt:i4>12</vt:i4>
      </vt:variant>
    </vt:vector>
  </HeadingPairs>
  <TitlesOfParts>
    <vt:vector size="24" baseType="lpstr">
      <vt:lpstr>封面</vt:lpstr>
      <vt:lpstr>审计报告</vt:lpstr>
      <vt:lpstr>资产负债表</vt:lpstr>
      <vt:lpstr>资产负债表（续）</vt:lpstr>
      <vt:lpstr>业务活动表</vt:lpstr>
      <vt:lpstr>保教活动成本表</vt:lpstr>
      <vt:lpstr>费用明细表</vt:lpstr>
      <vt:lpstr>补助收支</vt:lpstr>
      <vt:lpstr>现金流量表</vt:lpstr>
      <vt:lpstr>基本数字表</vt:lpstr>
      <vt:lpstr>账务指标表</vt:lpstr>
      <vt:lpstr>附注</vt:lpstr>
      <vt:lpstr>保教活动成本表!Print_Area</vt:lpstr>
      <vt:lpstr>补助收支!Print_Area</vt:lpstr>
      <vt:lpstr>费用明细表!Print_Area</vt:lpstr>
      <vt:lpstr>封面!Print_Area</vt:lpstr>
      <vt:lpstr>附注!Print_Area</vt:lpstr>
      <vt:lpstr>基本数字表!Print_Area</vt:lpstr>
      <vt:lpstr>审计报告!Print_Area</vt:lpstr>
      <vt:lpstr>现金流量表!Print_Area</vt:lpstr>
      <vt:lpstr>业务活动表!Print_Area</vt:lpstr>
      <vt:lpstr>账务指标表!Print_Area</vt:lpstr>
      <vt:lpstr>资产负债表!Print_Area</vt:lpstr>
      <vt:lpstr>'资产负债表（续）'!Print_Area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2016-03-15T08:33:44Z</cp:lastPrinted>
  <dcterms:created xsi:type="dcterms:W3CDTF">2006-09-13T11:21:51Z</dcterms:created>
  <dcterms:modified xsi:type="dcterms:W3CDTF">2017-06-29T03:41:04Z</dcterms:modified>
</cp:coreProperties>
</file>