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tabRatio="910"/>
  </bookViews>
  <sheets>
    <sheet name="封面" sheetId="1" r:id="rId1"/>
    <sheet name="审计报告" sheetId="2" r:id="rId2"/>
    <sheet name="资产负债表" sheetId="3" r:id="rId3"/>
    <sheet name="资产负债表（续）" sheetId="4" r:id="rId4"/>
    <sheet name="业务活动表" sheetId="5" r:id="rId5"/>
    <sheet name="保教活动成本表" sheetId="10" r:id="rId6"/>
    <sheet name="费用明细表" sheetId="11" r:id="rId7"/>
    <sheet name="补助收支" sheetId="12" r:id="rId8"/>
    <sheet name="现金流量表" sheetId="6" r:id="rId9"/>
    <sheet name="基本数字表" sheetId="13" r:id="rId10"/>
    <sheet name="账务指标表" sheetId="14" r:id="rId11"/>
    <sheet name="附注" sheetId="7" r:id="rId12"/>
  </sheets>
  <externalReferences>
    <externalReference r:id="rId13"/>
    <externalReference r:id="rId14"/>
    <externalReference r:id="rId15"/>
    <externalReference r:id="rId16"/>
    <externalReference r:id="rId17"/>
    <externalReference r:id="rId18"/>
  </externalReferences>
  <definedNames>
    <definedName name="_xlnm.Print_Area" localSheetId="5">保教活动成本表!$A$1:$I$26</definedName>
    <definedName name="_xlnm.Print_Area" localSheetId="7">补助收支!$A$1:$I$27</definedName>
    <definedName name="_xlnm.Print_Area" localSheetId="6">费用明细表!$A$1:$D$43</definedName>
    <definedName name="_xlnm.Print_Area" localSheetId="0">封面!$A$1:$H$38</definedName>
    <definedName name="_xlnm.Print_Area" localSheetId="11">附注!$A$1:$P$165</definedName>
    <definedName name="_xlnm.Print_Area" localSheetId="9">基本数字表!$A$1:$I$40</definedName>
    <definedName name="_xlnm.Print_Area" localSheetId="1">审计报告!$A$1:$E$27</definedName>
    <definedName name="_xlnm.Print_Area" localSheetId="8">现金流量表!$A$1:$D$39</definedName>
    <definedName name="_xlnm.Print_Area" localSheetId="4">业务活动表!$A$1:$E$36</definedName>
    <definedName name="_xlnm.Print_Area" localSheetId="10">账务指标表!$A$1:$H$34</definedName>
    <definedName name="_xlnm.Print_Area" localSheetId="2">资产负债表!$A$1:$D$46</definedName>
    <definedName name="_xlnm.Print_Area" localSheetId="3">'资产负债表（续）'!$A$1:$D$47</definedName>
  </definedNames>
  <calcPr calcId="144525"/>
</workbook>
</file>

<file path=xl/sharedStrings.xml><?xml version="1.0" encoding="utf-8"?>
<sst xmlns="http://schemas.openxmlformats.org/spreadsheetml/2006/main" count="562">
  <si>
    <t>深  圳  振  兴  会  计  师  事  务  所</t>
  </si>
  <si>
    <t>SHENZHEN   ZHENXING   CERTIFIED    PUBLIC    ACCOUNTANTS</t>
  </si>
  <si>
    <t>http://www.szzhenxingCPA.com E-mail:laoliming_5995@163.com</t>
  </si>
  <si>
    <t>电 话(Tel)::+86-755-82254540/18926549632/13715243497/13322995950</t>
  </si>
  <si>
    <t>传 真(Fax):+86-755-82926774             邮  编(Post Code)：518033</t>
  </si>
  <si>
    <t>地 址：中国深圳市福田区滨河路爱地大厦公寓写字楼12E</t>
  </si>
  <si>
    <t>Address: Room 12E, AiDi Mansion Office Building, Binhe Road,  Futian District, Shenzhen, China.</t>
  </si>
  <si>
    <t>深圳振兴会计师事务所</t>
  </si>
  <si>
    <t>关于深圳市罗湖区丽晶幼儿园</t>
  </si>
  <si>
    <t>二○一六年度的</t>
  </si>
  <si>
    <t>审  计  报  告</t>
  </si>
  <si>
    <t xml:space="preserve">    项         目</t>
  </si>
  <si>
    <t xml:space="preserve">页    次 </t>
  </si>
  <si>
    <t xml:space="preserve">一、审计报告 </t>
  </si>
  <si>
    <t>二、已审财务报表</t>
  </si>
  <si>
    <t xml:space="preserve">    1、资产负债表                                                                     </t>
  </si>
  <si>
    <t>2-3</t>
  </si>
  <si>
    <t xml:space="preserve">    2、业务活动表                                                           </t>
  </si>
  <si>
    <t>4</t>
  </si>
  <si>
    <t xml:space="preserve">    3、保教活动成本表</t>
  </si>
  <si>
    <t>5</t>
  </si>
  <si>
    <t xml:space="preserve">    4、费用明细表</t>
  </si>
  <si>
    <t>6</t>
  </si>
  <si>
    <t xml:space="preserve">    5、政府资助收支表</t>
  </si>
  <si>
    <t>7</t>
  </si>
  <si>
    <t xml:space="preserve"> </t>
  </si>
  <si>
    <t xml:space="preserve">    6、现金流量表</t>
  </si>
  <si>
    <t>8</t>
  </si>
  <si>
    <t xml:space="preserve">    7、基本数字表 </t>
  </si>
  <si>
    <t>9</t>
  </si>
  <si>
    <t xml:space="preserve">    8、财务指标表</t>
  </si>
  <si>
    <t>10</t>
  </si>
  <si>
    <t xml:space="preserve"> 三、财务报表附注                                                                </t>
  </si>
  <si>
    <t>11-14</t>
  </si>
  <si>
    <t>四、需要说明的其他事项</t>
  </si>
  <si>
    <t>15</t>
  </si>
  <si>
    <t>五、营业执照及执业许可证复印件</t>
  </si>
  <si>
    <t>审 计 报 告</t>
  </si>
  <si>
    <t xml:space="preserve">                       深振兴年审[2017]192号</t>
  </si>
  <si>
    <t>深圳市罗湖区丽晶幼儿园:</t>
  </si>
  <si>
    <t xml:space="preserve">        我们接受委托，审计了后附的深圳市罗湖区丽晶幼儿园财务报表，包括2016年12月31日的资产负债表，2016年度的业务活动表、保教活动成本表、费用表、政府资助收支表、现金流量表、基本数字表、财务指标表及财务报表附注，并根据主管部门的要求，审计了财务管理的有关情况。</t>
  </si>
  <si>
    <t>一、管理层对财务报表的责任</t>
  </si>
  <si>
    <t xml:space="preserve">       编制和公允列报财务报表是幼儿园管理层的责任。这种责任包括：1.按照《深圳市民办幼儿园财务管理办法（试行）》的规定编制财务报表，对会计资料的真实性、合法性和完整性负责，使其实现公允反映；2.设计、实施和维护必要的内部控制，以使财务报表不存在由于舞弊或错误而导致的重大错报。3.作出合理的会计估计。</t>
  </si>
  <si>
    <t>二、注册会计师的责任</t>
  </si>
  <si>
    <t xml:space="preserve">        我们的责任是在实施审计工作的基础上对财务报表发表审计意见。我们按照中国注册会计师审计准则的规定执行了审计工作。中国注册会计师审计准则要求我们遵守中国注册会计师职业道德守则，计划和执行审计工作以对财务报表是否不存在重大错报获取合理保证。</t>
  </si>
  <si>
    <t xml:space="preserve">        审计工作涉及实施审计程序，以获取有关财务报表金额和披露的审计证据。选择的审计程序取决于注册会计师的判断，包括对由于舞弊或错误导致的财务报表重大错报风险的评估。在进行风险评估时，注册会计师考虑与财务报表编制和公允列报相关的内部控制，以设计恰当的审计程序，但目的并非对内部控制的有效性发表意见。审计工作还包括评价管理层选用会计政策的恰当性和作出会计估计的合理性，以及评价财务报表的总体列报。</t>
  </si>
  <si>
    <t xml:space="preserve">        我们相信，我们获取的审计证据是充分、适当的，为发表审计意见提供了基础。</t>
  </si>
  <si>
    <t>三、审计意见</t>
  </si>
  <si>
    <t xml:space="preserve">       我们认为，深圳市罗湖区丽晶幼儿园财务报表在所有重大方面按照《深圳市民办幼儿园财务管理办法（试行）》及其他有关法律法规的规定编制，公允反映了深圳市罗湖区丽晶幼儿园2016年12月31日的财务状况以及2016年度的业务成果。</t>
  </si>
  <si>
    <t>中国注册会计师：</t>
  </si>
  <si>
    <t xml:space="preserve">              中国 · 深圳</t>
  </si>
  <si>
    <t xml:space="preserve">                二○一七年三月二十日</t>
  </si>
  <si>
    <t>资产负债表</t>
  </si>
  <si>
    <t>编制单位： 深圳市罗湖区丽晶幼儿园</t>
  </si>
  <si>
    <t>金额单位：人民币元</t>
  </si>
  <si>
    <t>资    产</t>
  </si>
  <si>
    <t>注释</t>
  </si>
  <si>
    <t>期末数</t>
  </si>
  <si>
    <t>年初数</t>
  </si>
  <si>
    <t>流动资产:</t>
  </si>
  <si>
    <t xml:space="preserve">   现   金</t>
  </si>
  <si>
    <t xml:space="preserve">      其中：人民币</t>
  </si>
  <si>
    <t xml:space="preserve">                 外币折合人民币</t>
  </si>
  <si>
    <t xml:space="preserve">   银行存款</t>
  </si>
  <si>
    <t xml:space="preserve">       其中：基本账户</t>
  </si>
  <si>
    <t xml:space="preserve">                  共管账户</t>
  </si>
  <si>
    <t xml:space="preserve">                  其他账户</t>
  </si>
  <si>
    <t xml:space="preserve">   其他货币资金</t>
  </si>
  <si>
    <t xml:space="preserve">   短期投资</t>
  </si>
  <si>
    <t xml:space="preserve">   短期投资跌价准备</t>
  </si>
  <si>
    <t xml:space="preserve">   应收票据</t>
  </si>
  <si>
    <t xml:space="preserve">   应收账款</t>
  </si>
  <si>
    <t xml:space="preserve">   其他应收账款</t>
  </si>
  <si>
    <t xml:space="preserve">   坏账准备</t>
  </si>
  <si>
    <t xml:space="preserve">   预付账款</t>
  </si>
  <si>
    <t xml:space="preserve">   存   货</t>
  </si>
  <si>
    <t xml:space="preserve">   存货跌价准备</t>
  </si>
  <si>
    <t xml:space="preserve">   待摊费用</t>
  </si>
  <si>
    <t xml:space="preserve">   一年内到期的长期债权投资</t>
  </si>
  <si>
    <t xml:space="preserve">   其他流动资产</t>
  </si>
  <si>
    <t xml:space="preserve">        流动资产合计</t>
  </si>
  <si>
    <t>长期投资：</t>
  </si>
  <si>
    <t xml:space="preserve">   长期股权投资</t>
  </si>
  <si>
    <t xml:space="preserve">   长期债权投资</t>
  </si>
  <si>
    <t xml:space="preserve">   长期债权投资减值准备</t>
  </si>
  <si>
    <t xml:space="preserve">        长期投资合计</t>
  </si>
  <si>
    <t>固定资产：</t>
  </si>
  <si>
    <t xml:space="preserve">   固定资产原价</t>
  </si>
  <si>
    <t>5（1）</t>
  </si>
  <si>
    <t xml:space="preserve">   减：累计折旧</t>
  </si>
  <si>
    <t>5（2）</t>
  </si>
  <si>
    <t xml:space="preserve">   固定资产净值</t>
  </si>
  <si>
    <t>5（3）</t>
  </si>
  <si>
    <t xml:space="preserve">   在建工程</t>
  </si>
  <si>
    <t xml:space="preserve">   文物文化资产</t>
  </si>
  <si>
    <t xml:space="preserve">   固定资产清理</t>
  </si>
  <si>
    <t xml:space="preserve">       固定资产合计</t>
  </si>
  <si>
    <t>无形资产：</t>
  </si>
  <si>
    <t xml:space="preserve">   无形资产</t>
  </si>
  <si>
    <t>受托代理资产：</t>
  </si>
  <si>
    <t xml:space="preserve">   受托代理资产</t>
  </si>
  <si>
    <t xml:space="preserve">         资产总计</t>
  </si>
  <si>
    <t>资产负债表（续）</t>
  </si>
  <si>
    <t>负债和净资产</t>
  </si>
  <si>
    <t>流动负债:</t>
  </si>
  <si>
    <t xml:space="preserve">   短期借款</t>
  </si>
  <si>
    <t xml:space="preserve">   应付票据</t>
  </si>
  <si>
    <t xml:space="preserve">   应付账款</t>
  </si>
  <si>
    <t xml:space="preserve">   预收账款</t>
  </si>
  <si>
    <t xml:space="preserve">      其中：保教费</t>
  </si>
  <si>
    <t xml:space="preserve">                 伙食费</t>
  </si>
  <si>
    <t xml:space="preserve">                 校车费</t>
  </si>
  <si>
    <t xml:space="preserve">                 托管费</t>
  </si>
  <si>
    <t xml:space="preserve">                 其他预收账款</t>
  </si>
  <si>
    <t xml:space="preserve">   应付工资</t>
  </si>
  <si>
    <t xml:space="preserve">   应交税金</t>
  </si>
  <si>
    <t xml:space="preserve">   其他应付款</t>
  </si>
  <si>
    <t xml:space="preserve">      其中：应付出资人回报</t>
  </si>
  <si>
    <t xml:space="preserve">                 代收费</t>
  </si>
  <si>
    <t xml:space="preserve">                 代收政府对儿童资助</t>
  </si>
  <si>
    <t xml:space="preserve">                 代收政府对教职工资助</t>
  </si>
  <si>
    <t xml:space="preserve">                 其他应付款项</t>
  </si>
  <si>
    <t xml:space="preserve">   预提费用</t>
  </si>
  <si>
    <t xml:space="preserve">   预计负责</t>
  </si>
  <si>
    <t xml:space="preserve">    一年内到期的非流动资产</t>
  </si>
  <si>
    <t xml:space="preserve">    其他流动资产</t>
  </si>
  <si>
    <t xml:space="preserve">       流动负债合计</t>
  </si>
  <si>
    <t xml:space="preserve">  长期负债:</t>
  </si>
  <si>
    <t xml:space="preserve">   长期借款</t>
  </si>
  <si>
    <t xml:space="preserve">   长期应付款</t>
  </si>
  <si>
    <t xml:space="preserve">   受托代理负债</t>
  </si>
  <si>
    <t xml:space="preserve">       长期负债合计</t>
  </si>
  <si>
    <t xml:space="preserve">          负债合计</t>
  </si>
  <si>
    <t>净资产：</t>
  </si>
  <si>
    <t xml:space="preserve">   非限定性净资产</t>
  </si>
  <si>
    <t xml:space="preserve">      其中：出资人投入</t>
  </si>
  <si>
    <t xml:space="preserve">                 发展基金</t>
  </si>
  <si>
    <t xml:space="preserve">                 风险防范金</t>
  </si>
  <si>
    <t xml:space="preserve">                 其他专用基金</t>
  </si>
  <si>
    <t xml:space="preserve">                 末分配结余</t>
  </si>
  <si>
    <t xml:space="preserve">   限定性净资产</t>
  </si>
  <si>
    <t xml:space="preserve">      其中：接受捐赠项目结存</t>
  </si>
  <si>
    <t xml:space="preserve">                 政府补助项目结存</t>
  </si>
  <si>
    <t xml:space="preserve">          净资产合计</t>
  </si>
  <si>
    <t xml:space="preserve">          负债和净资产总计</t>
  </si>
  <si>
    <t xml:space="preserve">    </t>
  </si>
  <si>
    <t>业 务 活 动 表</t>
  </si>
  <si>
    <t>2016年度</t>
  </si>
  <si>
    <t>项            目</t>
  </si>
  <si>
    <t>本  年 累 计  数</t>
  </si>
  <si>
    <t>非限定性</t>
  </si>
  <si>
    <t>限定性</t>
  </si>
  <si>
    <t>合计</t>
  </si>
  <si>
    <t>一、收入合计</t>
  </si>
  <si>
    <t xml:space="preserve">       （一）捐赠收入</t>
  </si>
  <si>
    <t xml:space="preserve">       （二）提供服务收入</t>
  </si>
  <si>
    <t xml:space="preserve">                 1、保教费</t>
  </si>
  <si>
    <t xml:space="preserve">                 2、伙食费</t>
  </si>
  <si>
    <t xml:space="preserve">                 3、校车费</t>
  </si>
  <si>
    <t xml:space="preserve">                 4、托管费</t>
  </si>
  <si>
    <t xml:space="preserve">                 5、其他服务收入</t>
  </si>
  <si>
    <t xml:space="preserve">       （三）政府补助收入</t>
  </si>
  <si>
    <t xml:space="preserve">       （四）商品销售收入</t>
  </si>
  <si>
    <t xml:space="preserve">       （五）投资收益</t>
  </si>
  <si>
    <t xml:space="preserve">       （六）其他收入</t>
  </si>
  <si>
    <t>二、成本费用合计</t>
  </si>
  <si>
    <t xml:space="preserve">       （一）保教活动成本</t>
  </si>
  <si>
    <t xml:space="preserve">       （二）管理费用</t>
  </si>
  <si>
    <t xml:space="preserve">       （三）筹资费用</t>
  </si>
  <si>
    <t xml:space="preserve">       （四）其他费用</t>
  </si>
  <si>
    <t xml:space="preserve">        加：以前年度非限定性净资产税前调整（调减用负数）</t>
  </si>
  <si>
    <t xml:space="preserve">        加：限定性净资产转非限定性净资产</t>
  </si>
  <si>
    <t>三、非限定性净资产转税前增加额（减少用负数）</t>
  </si>
  <si>
    <t xml:space="preserve">        减：企业所得税</t>
  </si>
  <si>
    <t>四、非限定性净资产转税后增加额（减少用负数）</t>
  </si>
  <si>
    <t>补充资料：</t>
  </si>
  <si>
    <t xml:space="preserve">        1、应纳所得额的计算：</t>
  </si>
  <si>
    <t xml:space="preserve">             非限定性净资产转税前增加额（减少用负数）</t>
  </si>
  <si>
    <t xml:space="preserve">             减：弥补以前年度超支</t>
  </si>
  <si>
    <t xml:space="preserve">             加：应纳税所得额调增数</t>
  </si>
  <si>
    <t xml:space="preserve">             减：应纳税所得额调减数</t>
  </si>
  <si>
    <t xml:space="preserve">             等于：应纳税所得额</t>
  </si>
  <si>
    <t xml:space="preserve">       2、企业所得税适用税率</t>
  </si>
  <si>
    <t xml:space="preserve">       3、应交纳企业所得税</t>
  </si>
  <si>
    <t>保教活动成本</t>
  </si>
  <si>
    <t>行次</t>
  </si>
  <si>
    <t>项目</t>
  </si>
  <si>
    <t>本年累计数</t>
  </si>
  <si>
    <t>一、保育教育服务成本</t>
  </si>
  <si>
    <t>二、膳食服务成本</t>
  </si>
  <si>
    <t>三、校车服务成本</t>
  </si>
  <si>
    <t>1、保教人员工资福利性支出</t>
  </si>
  <si>
    <t>1、服务人员工资福利性支出</t>
  </si>
  <si>
    <t>（1）工资资金补贴</t>
  </si>
  <si>
    <t>（2）社保缴费</t>
  </si>
  <si>
    <t>（3）住房公积金</t>
  </si>
  <si>
    <t>（4）职工福利费</t>
  </si>
  <si>
    <t>2、保教材料及消耗品</t>
  </si>
  <si>
    <t>2、膳食材料</t>
  </si>
  <si>
    <t>2、汽油材料及消耗品</t>
  </si>
  <si>
    <t>3、其他保教成本</t>
  </si>
  <si>
    <t>3、其他膳食成本</t>
  </si>
  <si>
    <t>3、其他校车成本</t>
  </si>
  <si>
    <t>（1）X</t>
  </si>
  <si>
    <t>（1）水费</t>
  </si>
  <si>
    <t>（2）X</t>
  </si>
  <si>
    <t>（2）电费</t>
  </si>
  <si>
    <t>（3）X</t>
  </si>
  <si>
    <t>（3）物业管理费</t>
  </si>
  <si>
    <t>（4）修缮及维修费</t>
  </si>
  <si>
    <t>（5）折旧费</t>
  </si>
  <si>
    <t>（6）场地租金</t>
  </si>
  <si>
    <t>（7）卫生保健防疫费</t>
  </si>
  <si>
    <t>（7）X</t>
  </si>
  <si>
    <t>×</t>
  </si>
  <si>
    <t>（8）文体活动费</t>
  </si>
  <si>
    <t>（8）X</t>
  </si>
  <si>
    <t>（9）X</t>
  </si>
  <si>
    <t>（9）燃气费</t>
  </si>
  <si>
    <t>（10）其他</t>
  </si>
  <si>
    <t>保教教育直接成本合计</t>
  </si>
  <si>
    <t>膳食服务直接成本合计</t>
  </si>
  <si>
    <t>校车服务直接成本合计</t>
  </si>
  <si>
    <t>加：分摊的三项费用</t>
  </si>
  <si>
    <t xml:space="preserve">  加：分摊的三项费用</t>
  </si>
  <si>
    <t>保教教育总成本</t>
  </si>
  <si>
    <t>膳食服务总成本</t>
  </si>
  <si>
    <t>校车服务服务总成本</t>
  </si>
  <si>
    <t>费 用 表</t>
  </si>
  <si>
    <t>项   目</t>
  </si>
  <si>
    <t>一、管理费用</t>
  </si>
  <si>
    <t>1、管理人员工资福利性支出</t>
  </si>
  <si>
    <t>2、工勤人员工资福利性支出</t>
  </si>
  <si>
    <t>3、水费</t>
  </si>
  <si>
    <t>4、电费</t>
  </si>
  <si>
    <t>5、物业管理费</t>
  </si>
  <si>
    <t>6、修缮及维修费</t>
  </si>
  <si>
    <t>7、折旧费</t>
  </si>
  <si>
    <t>8、场地租金</t>
  </si>
  <si>
    <t>9、职工教育经费</t>
  </si>
  <si>
    <t>10、办公费</t>
  </si>
  <si>
    <t>11、邮电通讯网络费</t>
  </si>
  <si>
    <t>12、会议费</t>
  </si>
  <si>
    <t>13、差旅费</t>
  </si>
  <si>
    <t>14、汽车费用</t>
  </si>
  <si>
    <t>15、劳务费</t>
  </si>
  <si>
    <t>16、业务招待费</t>
  </si>
  <si>
    <t>17、低值易耗品及摊销</t>
  </si>
  <si>
    <t>18、绿化及养护费</t>
  </si>
  <si>
    <t>19、工会经费</t>
  </si>
  <si>
    <t>20、待摊费用摊销</t>
  </si>
  <si>
    <t>21、广告宣传费</t>
  </si>
  <si>
    <t>22、财务费</t>
  </si>
  <si>
    <t>23、董事会（理事会）费</t>
  </si>
  <si>
    <t>24、聘请中介机构费</t>
  </si>
  <si>
    <t>25、车船税印花税房产税等</t>
  </si>
  <si>
    <t>26、职工福利费</t>
  </si>
  <si>
    <t>27、其他</t>
  </si>
  <si>
    <t>二、筹资费用</t>
  </si>
  <si>
    <t>三、其他费用</t>
  </si>
  <si>
    <t>（一）+（二）+（三）总计</t>
  </si>
  <si>
    <t>政府资助收支表</t>
  </si>
  <si>
    <t>年初余额</t>
  </si>
  <si>
    <t>本年累计</t>
  </si>
  <si>
    <t>年末余额</t>
  </si>
  <si>
    <t>转非限定性净资产</t>
  </si>
  <si>
    <t>资金来源（选项：教育事业费、教育费附加、其他）</t>
  </si>
  <si>
    <t>收入</t>
  </si>
  <si>
    <t>支出</t>
  </si>
  <si>
    <t>一、对学生的资助</t>
  </si>
  <si>
    <t>（一）代收儿童健康成长补贴</t>
  </si>
  <si>
    <t xml:space="preserve">         1、对儿童补贴</t>
  </si>
  <si>
    <t xml:space="preserve">         2、体检费</t>
  </si>
  <si>
    <t xml:space="preserve">         3、购买儿童读物</t>
  </si>
  <si>
    <t>（二）代收困难儿童保教费资助</t>
  </si>
  <si>
    <t>（三）代收其他资助</t>
  </si>
  <si>
    <t>二、对教职工的资助</t>
  </si>
  <si>
    <t>（一）代收长期从教津贴</t>
  </si>
  <si>
    <t>（二）代收对个人的奖励和资助</t>
  </si>
  <si>
    <t>（三）代收对教职工其他资助</t>
  </si>
  <si>
    <t>三、对单位的资助</t>
  </si>
  <si>
    <t>（一）普惠性幼儿园奖励性补助</t>
  </si>
  <si>
    <t xml:space="preserve">         1、提高教职工待遇</t>
  </si>
  <si>
    <t xml:space="preserve">         2、提升保教质量</t>
  </si>
  <si>
    <t>（二）规范管理、安全办学奖励</t>
  </si>
  <si>
    <t>（三）督导评估和示范幼儿园奖励</t>
  </si>
  <si>
    <t>（四）先进单位奖励</t>
  </si>
  <si>
    <t>（五）教科研课题奖励</t>
  </si>
  <si>
    <t>（六）其他资助</t>
  </si>
  <si>
    <t xml:space="preserve">      合   计</t>
  </si>
  <si>
    <t>现金流量表</t>
  </si>
  <si>
    <t>项                   目</t>
  </si>
  <si>
    <t>本期金额</t>
  </si>
  <si>
    <t>一、服务活动产生的现金流量：</t>
  </si>
  <si>
    <t>接受捐赠收到的现金</t>
  </si>
  <si>
    <t>提供服务收到的现金</t>
  </si>
  <si>
    <t>销售商品收到的现金</t>
  </si>
  <si>
    <t>政府补助收到的现金</t>
  </si>
  <si>
    <t>收到的其他与业务活动有关的现金</t>
  </si>
  <si>
    <t xml:space="preserve">         现金流入小计</t>
  </si>
  <si>
    <t>提供捐赠或者资助支付的现金</t>
  </si>
  <si>
    <t>支付给员工以及为员工支付的现金</t>
  </si>
  <si>
    <t>购买商品、接受服务支付的现金</t>
  </si>
  <si>
    <t>支付的其他与业务活动有关的现金</t>
  </si>
  <si>
    <t xml:space="preserve">         现金流出小计</t>
  </si>
  <si>
    <t xml:space="preserve">    业务活动产生的现金流量净额</t>
  </si>
  <si>
    <t>二、投资活动产生的现金流量：</t>
  </si>
  <si>
    <t>收回投资所收到的现金</t>
  </si>
  <si>
    <t>取得投资收益所收到的现金</t>
  </si>
  <si>
    <t>处置固定资产和无形资产所收回的现金</t>
  </si>
  <si>
    <t>收到的其他与投资活动有关的现金</t>
  </si>
  <si>
    <t>购建固定资产和无形资产所支付的现金</t>
  </si>
  <si>
    <t>对外投资所支付的现金</t>
  </si>
  <si>
    <t>支付的其他与投资活动有关的现金</t>
  </si>
  <si>
    <t xml:space="preserve">    投资活动产生的现金流量净额</t>
  </si>
  <si>
    <t>三、筹资活动产生的现金流量：</t>
  </si>
  <si>
    <t>借款所收到的现金</t>
  </si>
  <si>
    <t>收到的其他与筹资活动有关的现金</t>
  </si>
  <si>
    <t>偿还借款所支付的现金</t>
  </si>
  <si>
    <t>偿还利息所支付的现金</t>
  </si>
  <si>
    <t>支付的其他与筹资活动有关的现金</t>
  </si>
  <si>
    <t xml:space="preserve">    筹资活动产生的现金流量净额</t>
  </si>
  <si>
    <t>四、汇率变动对现金的影响额</t>
  </si>
  <si>
    <t>五、现金及现金等价物净增加额</t>
  </si>
  <si>
    <t>基 本 数 字 表</t>
  </si>
  <si>
    <t>项    目</t>
  </si>
  <si>
    <t>计算单位</t>
  </si>
  <si>
    <t>年初</t>
  </si>
  <si>
    <t>年末</t>
  </si>
  <si>
    <t>全年平均</t>
  </si>
  <si>
    <t>班数</t>
  </si>
  <si>
    <t>人数</t>
  </si>
  <si>
    <t>一、在园儿童</t>
  </si>
  <si>
    <t xml:space="preserve">        大班</t>
  </si>
  <si>
    <t xml:space="preserve">        中班</t>
  </si>
  <si>
    <t xml:space="preserve">        小班</t>
  </si>
  <si>
    <t xml:space="preserve">        小小班</t>
  </si>
  <si>
    <t>二、住宿、就餐、接送生</t>
  </si>
  <si>
    <t xml:space="preserve">        就餐生</t>
  </si>
  <si>
    <t xml:space="preserve">        接送生</t>
  </si>
  <si>
    <t>其中编内</t>
  </si>
  <si>
    <t>三、教职工</t>
  </si>
  <si>
    <t xml:space="preserve">       管理人员</t>
  </si>
  <si>
    <t>人</t>
  </si>
  <si>
    <t xml:space="preserve">       专任教师</t>
  </si>
  <si>
    <t xml:space="preserve">       保育员</t>
  </si>
  <si>
    <t xml:space="preserve">       保健人员</t>
  </si>
  <si>
    <t xml:space="preserve">       膳食服务人员</t>
  </si>
  <si>
    <t xml:space="preserve">       校车服务人员</t>
  </si>
  <si>
    <t xml:space="preserve">       其他工勤人员</t>
  </si>
  <si>
    <t>生均</t>
  </si>
  <si>
    <t>四、园舍</t>
  </si>
  <si>
    <t xml:space="preserve">       占地面积</t>
  </si>
  <si>
    <t>平方米</t>
  </si>
  <si>
    <t xml:space="preserve">       建筑面积（自有）</t>
  </si>
  <si>
    <t xml:space="preserve">       建筑面积（租有）</t>
  </si>
  <si>
    <t xml:space="preserve">       室外活动场所（自有）</t>
  </si>
  <si>
    <t xml:space="preserve">       室外活动场所（租有）</t>
  </si>
  <si>
    <t>数量</t>
  </si>
  <si>
    <t>金额</t>
  </si>
  <si>
    <t>五、固定资产</t>
  </si>
  <si>
    <t xml:space="preserve">        土地、房屋及构筑物</t>
  </si>
  <si>
    <t>平方米等</t>
  </si>
  <si>
    <t xml:space="preserve">        通用设备</t>
  </si>
  <si>
    <t>台/件等</t>
  </si>
  <si>
    <t xml:space="preserve">        专用设备</t>
  </si>
  <si>
    <t xml:space="preserve">        文物和陈列品</t>
  </si>
  <si>
    <t xml:space="preserve">        图书、档案</t>
  </si>
  <si>
    <t>台/件/册</t>
  </si>
  <si>
    <t xml:space="preserve">        家具、用具、装具及动植物</t>
  </si>
  <si>
    <t>件/个等</t>
  </si>
  <si>
    <t>财 务 指 标 表</t>
  </si>
  <si>
    <t>本年数据</t>
  </si>
  <si>
    <t>相关科目的本年累计发生额</t>
  </si>
  <si>
    <t>全年平均人数</t>
  </si>
  <si>
    <t>生均保教费收入</t>
  </si>
  <si>
    <t>元/人.年</t>
  </si>
  <si>
    <t>生均伙食费收入</t>
  </si>
  <si>
    <t>生均校车费收入</t>
  </si>
  <si>
    <t>生均其他费收入</t>
  </si>
  <si>
    <t>生均保教成本----直接成本</t>
  </si>
  <si>
    <t>生均膳食成本----直接成本</t>
  </si>
  <si>
    <t>生均校车成本----直接成本</t>
  </si>
  <si>
    <t>生均保教成本----总成本（含分摊三项费用）</t>
  </si>
  <si>
    <t>生均膳食成本----总成本（含分摊三项费用）</t>
  </si>
  <si>
    <t>生均校车成本----总成本（含分摊三项费用）</t>
  </si>
  <si>
    <t>生均管理费用、筹资费用、其他费用</t>
  </si>
  <si>
    <t>资产负债率%</t>
  </si>
  <si>
    <t>%</t>
  </si>
  <si>
    <t>非限定性净资产增长率%</t>
  </si>
  <si>
    <t>保教人员人均年工资性支出</t>
  </si>
  <si>
    <t xml:space="preserve">      其中：最高</t>
  </si>
  <si>
    <t xml:space="preserve">                 最低</t>
  </si>
  <si>
    <t xml:space="preserve">                 人均支出比上年增长</t>
  </si>
  <si>
    <t>全体教职工人均年工资性支出</t>
  </si>
  <si>
    <t>保教成本中保教人员工资性支出的比例</t>
  </si>
  <si>
    <t>膳食成本中服务人员工资性支出的比例</t>
  </si>
  <si>
    <t>校车成本中服务人员工资性支出的比例</t>
  </si>
  <si>
    <t>教职工工资性支出占成本费用的比例</t>
  </si>
  <si>
    <t>教职工工资性支出占保教收入的比例</t>
  </si>
  <si>
    <t>分摊的三项费用占保教成本的比例</t>
  </si>
  <si>
    <t>分摊的三项费用占膳食服务成本的比例</t>
  </si>
  <si>
    <t>分摊的三项费用占校车服务成本的比例</t>
  </si>
  <si>
    <t>深圳市罗湖区丽晶幼儿园</t>
  </si>
  <si>
    <t>会计报表附注</t>
  </si>
  <si>
    <t>截至2016年12月31日止</t>
  </si>
  <si>
    <t xml:space="preserve">                                                                                                               金额单位:人民币 元</t>
  </si>
  <si>
    <t>一、幼儿园基本情况</t>
  </si>
  <si>
    <t xml:space="preserve">           深圳市罗湖区丽晶幼儿园系经深圳市教育局批准，于2013年12月29日领取了教民[144030360001281]号《中华人民共和国民办学校办学许可证》，于2011年3月18日领取了深圳市民政局颁发的粤深罗民政字第010183号《民办非企业单位登记证书》。统一社会信用代码：52440303571973615X。规定事项和基本情况如下：</t>
  </si>
  <si>
    <t xml:space="preserve">         办学地址：深圳市罗湖区怡景路1001号</t>
  </si>
  <si>
    <t xml:space="preserve">         办学类型：学前教育</t>
  </si>
  <si>
    <t xml:space="preserve">         办学内容：全日制幼儿园</t>
  </si>
  <si>
    <t xml:space="preserve">         主管部门：深圳市罗湖区教育局</t>
  </si>
  <si>
    <t xml:space="preserve">         举办者：深圳市丽晶投资有限公司        法定代表人：张彦婷</t>
  </si>
  <si>
    <t xml:space="preserve">         园  长： 吴雨禾                                         财务负责人：叶小芳</t>
  </si>
  <si>
    <t xml:space="preserve">         有效期：2013年12月29日至2018年7月30日</t>
  </si>
  <si>
    <t xml:space="preserve">         要求取得合理回报。</t>
  </si>
  <si>
    <t xml:space="preserve">         国税、地税税务登记证号码：440300571973615</t>
  </si>
  <si>
    <t xml:space="preserve">         组织机构代码证号：57197365</t>
  </si>
  <si>
    <t xml:space="preserve">         收费备案号： </t>
  </si>
  <si>
    <r>
      <rPr>
        <sz val="12"/>
        <color indexed="8"/>
        <rFont val="华文细黑"/>
        <charset val="134"/>
      </rPr>
      <t xml:space="preserve">         收费标准：保教费 </t>
    </r>
    <r>
      <rPr>
        <u/>
        <sz val="12"/>
        <color indexed="8"/>
        <rFont val="华文细黑"/>
        <charset val="134"/>
      </rPr>
      <t xml:space="preserve">1880.00 </t>
    </r>
    <r>
      <rPr>
        <sz val="12"/>
        <color indexed="8"/>
        <rFont val="华文细黑"/>
        <charset val="134"/>
      </rPr>
      <t xml:space="preserve">元/月、伙食费 </t>
    </r>
    <r>
      <rPr>
        <u/>
        <sz val="12"/>
        <color indexed="8"/>
        <rFont val="华文细黑"/>
        <charset val="134"/>
      </rPr>
      <t xml:space="preserve">280.00 </t>
    </r>
    <r>
      <rPr>
        <sz val="12"/>
        <color indexed="8"/>
        <rFont val="华文细黑"/>
        <charset val="134"/>
      </rPr>
      <t xml:space="preserve">元/月、校车费 </t>
    </r>
    <r>
      <rPr>
        <u/>
        <sz val="12"/>
        <color indexed="8"/>
        <rFont val="华文细黑"/>
        <charset val="134"/>
      </rPr>
      <t xml:space="preserve">300.00 </t>
    </r>
    <r>
      <rPr>
        <sz val="12"/>
        <color indexed="8"/>
        <rFont val="华文细黑"/>
        <charset val="134"/>
      </rPr>
      <t>元/月。</t>
    </r>
  </si>
  <si>
    <t xml:space="preserve">         基本账户开户银行：工商银行深圳黄贝支行</t>
  </si>
  <si>
    <t xml:space="preserve">         账号：400023739200177847</t>
  </si>
  <si>
    <t xml:space="preserve">         三方共管账户开户银行：中国银行深圳文锦渡支行</t>
  </si>
  <si>
    <t xml:space="preserve">         账号：775757960130</t>
  </si>
  <si>
    <t xml:space="preserve">         账号：745864624510</t>
  </si>
  <si>
    <t xml:space="preserve">         其他账户开户银行：中国银行深圳文锦渡支行</t>
  </si>
  <si>
    <t xml:space="preserve">         账号：743257946010</t>
  </si>
  <si>
    <t xml:space="preserve">         幼儿园占地面积：1463平方米   建筑面积：960平方米  户外活动场所面积：180平方米</t>
  </si>
  <si>
    <t xml:space="preserve">         年末在园幼儿数、实有班数、教职工及其师生比情况，参见“基本数字表”。</t>
  </si>
  <si>
    <t>二、主要会计政策和会计估计</t>
  </si>
  <si>
    <t xml:space="preserve">       （一）会计政策</t>
  </si>
  <si>
    <t xml:space="preserve">           1、会计年度：</t>
  </si>
  <si>
    <t xml:space="preserve">             本园采用公历年即1月1日至12月31日为一个会计年度。</t>
  </si>
  <si>
    <t xml:space="preserve">             本报告会计期间自2016年1月1日至2016年12月31日。</t>
  </si>
  <si>
    <t xml:space="preserve">          2、会计制度：本园执行《民间非营利组织会计制度》会计制度。</t>
  </si>
  <si>
    <t xml:space="preserve">          3、记账本位币：本园采用人民币为记账本位币。</t>
  </si>
  <si>
    <t xml:space="preserve">          4、记账原则和计价基础：本园会计核算以权责发生制为记账基础，资产以历史成本为计价原则。</t>
  </si>
  <si>
    <t xml:space="preserve">        （二）存货计价</t>
  </si>
  <si>
    <t xml:space="preserve">          1、存货的购入与入库，按实际成本计价。</t>
  </si>
  <si>
    <t xml:space="preserve">          2、存货的领用和发出按实际成本法计价。</t>
  </si>
  <si>
    <t xml:space="preserve">          3、低值易耗品采用一次摊销法摊销。</t>
  </si>
  <si>
    <t xml:space="preserve">          4、存货的盘盈、盘亏、毁损、报废结转按管理权限报经批准后处理。</t>
  </si>
  <si>
    <t xml:space="preserve">        （三）待摊费用、无形资产摊销</t>
  </si>
  <si>
    <t xml:space="preserve">         1、长期待摊费用按5年摊销。</t>
  </si>
  <si>
    <t xml:space="preserve">       （四）固定资产及折旧方法</t>
  </si>
  <si>
    <t xml:space="preserve">        1、固定资产按实际成本计价。</t>
  </si>
  <si>
    <t xml:space="preserve">        2、固定资产分类执行国家标准《固定资产分类与代码》，分为六大类：土地\房屋及构筑物，通用设备（含计算机设备、车辆、办公设备），专用设备（幼儿园指医务室和文体娱乐设备），文物和陈列品，图书\档案，家具\用具\装具及动植物。</t>
  </si>
  <si>
    <t xml:space="preserve">       3、固定资产折旧采用平均年限法法，预计残值率5%，折旧年限采用C。</t>
  </si>
  <si>
    <t xml:space="preserve">         A、税法允许的最低年限      B、价格监审部门的折旧年限     C、在A和B之间自定</t>
  </si>
  <si>
    <t xml:space="preserve">        因税法、价格监审部门与国家标准的固定资产分类不一致、不可比，故固定资产实行个别折旧率。</t>
  </si>
  <si>
    <t xml:space="preserve">       （五）坏账处理与准备</t>
  </si>
  <si>
    <t xml:space="preserve">        1、坏账处理为: 备抵法。</t>
  </si>
  <si>
    <t xml:space="preserve">        2、坏账准备按期末应收款项(含其他应收款)个别认定法提取。</t>
  </si>
  <si>
    <t xml:space="preserve">       （六）收入的确认方法</t>
  </si>
  <si>
    <t xml:space="preserve">        1、交换交易所形成的收入。按照规定的收费项目、收费标准和收费期间确认收入，包括保教费和其他服务性收费（如伙食费、校车费）。其中，在同一会计年度内开始并完成的服务，在完成服务时确认收入。如果服务的开始和完成分属不同的会计年度，按完成的工作量确认收入。按规定取得预收费先在“预收账款”科目反映，然后按规定结转收入。</t>
  </si>
  <si>
    <t xml:space="preserve">      2、非交换交易所形成的收入，如社会捐赠或政府资助，在捐赠或政府资助收到时确认收入。</t>
  </si>
  <si>
    <t xml:space="preserve">      （七）重要会计政策和会计估计变更及重大会计差错更正的说明</t>
  </si>
  <si>
    <t xml:space="preserve">       1、会计政策和会计估计变更：无。</t>
  </si>
  <si>
    <t xml:space="preserve">       2、重大会计差错更正: 无。</t>
  </si>
  <si>
    <t>三、财务报表主要项目注释</t>
  </si>
  <si>
    <t>注释1： 银行存款及现金</t>
  </si>
  <si>
    <t>项  目</t>
  </si>
  <si>
    <t>期末余额</t>
  </si>
  <si>
    <t>库存现金</t>
  </si>
  <si>
    <t>银行存款</t>
  </si>
  <si>
    <t>其他货币</t>
  </si>
  <si>
    <t>合  计</t>
  </si>
  <si>
    <t>注：1、银行存款的基本账户余额578836.40元、共管账户余额74754.96元、其他账户4353.31元；2、其他货币是银行理财产品.</t>
  </si>
  <si>
    <t>注释2：其他应收款</t>
  </si>
  <si>
    <t>账     龄</t>
  </si>
  <si>
    <t>占总额比例</t>
  </si>
  <si>
    <t>一年以内</t>
  </si>
  <si>
    <t>合     计</t>
  </si>
  <si>
    <t>其他应收款明细：</t>
  </si>
  <si>
    <t>项目（或应收款单位）</t>
  </si>
  <si>
    <t>年末欠款余额</t>
  </si>
  <si>
    <t>欠款原因</t>
  </si>
  <si>
    <t>丽晶投资有限公司</t>
  </si>
  <si>
    <t>借款</t>
  </si>
  <si>
    <t>个人社保</t>
  </si>
  <si>
    <t>员工欠款</t>
  </si>
  <si>
    <t>个人公积金</t>
  </si>
  <si>
    <t xml:space="preserve">169.61 
</t>
  </si>
  <si>
    <t>家家送菜公司</t>
  </si>
  <si>
    <t>欠款</t>
  </si>
  <si>
    <t>注释3：存货</t>
  </si>
  <si>
    <t>低值易耗品</t>
  </si>
  <si>
    <t>注释4：待摊费用</t>
  </si>
  <si>
    <t>项         目</t>
  </si>
  <si>
    <t>期初余额</t>
  </si>
  <si>
    <t>本期增加</t>
  </si>
  <si>
    <t>本期摊销</t>
  </si>
  <si>
    <t>汽车折旧费</t>
  </si>
  <si>
    <t>日用品</t>
  </si>
  <si>
    <t>保教成本</t>
  </si>
  <si>
    <t>管理费用</t>
  </si>
  <si>
    <t>膳食服务成本</t>
  </si>
  <si>
    <t>校车服务成本</t>
  </si>
  <si>
    <t>其他费用</t>
  </si>
  <si>
    <t>维修费用</t>
  </si>
  <si>
    <t>燃气管道安装费</t>
  </si>
  <si>
    <t xml:space="preserve">注释5：固定资产及折旧 </t>
  </si>
  <si>
    <t>(1)原值</t>
  </si>
  <si>
    <t>本期减少</t>
  </si>
  <si>
    <t>1、土地、房屋及构筑物</t>
  </si>
  <si>
    <t>1、通用设备</t>
  </si>
  <si>
    <t>其中：计算机设备</t>
  </si>
  <si>
    <t xml:space="preserve">          车辆</t>
  </si>
  <si>
    <t xml:space="preserve">         办公设备</t>
  </si>
  <si>
    <t>3、专用设备</t>
  </si>
  <si>
    <t>4、文物和陈列品</t>
  </si>
  <si>
    <t>5、图书\档案</t>
  </si>
  <si>
    <t>2、家具\用具\装具及动植物</t>
  </si>
  <si>
    <t>(2)累计折旧</t>
  </si>
  <si>
    <t>(3)净值</t>
  </si>
  <si>
    <t>注释6：应交税费</t>
  </si>
  <si>
    <t>税  种</t>
  </si>
  <si>
    <t>个人所得税</t>
  </si>
  <si>
    <t>注释7：其他应付款</t>
  </si>
  <si>
    <t>项目(或应付款单位)</t>
  </si>
  <si>
    <t>经济内容</t>
  </si>
  <si>
    <t xml:space="preserve">  代收政府对教职工资助</t>
  </si>
  <si>
    <t>资助补贴</t>
  </si>
  <si>
    <t xml:space="preserve">  董事往来</t>
  </si>
  <si>
    <t>往来</t>
  </si>
  <si>
    <t>三年以上</t>
  </si>
  <si>
    <t>保险赔偿</t>
  </si>
  <si>
    <t xml:space="preserve">  少儿医保手续费</t>
  </si>
  <si>
    <t>代收</t>
  </si>
  <si>
    <t xml:space="preserve">           合    计</t>
  </si>
  <si>
    <t>注释8：出资人投入</t>
  </si>
  <si>
    <t>出资人</t>
  </si>
  <si>
    <t>约定出资</t>
  </si>
  <si>
    <t>实际出资</t>
  </si>
  <si>
    <t>出资金额(RMB)</t>
  </si>
  <si>
    <t>所占比例</t>
  </si>
  <si>
    <t>深圳市丽晶投资有限公司</t>
  </si>
  <si>
    <t>合       计</t>
  </si>
  <si>
    <t>注释9：投资收益</t>
  </si>
  <si>
    <t>本期发生额</t>
  </si>
  <si>
    <t>银行理财收益</t>
  </si>
  <si>
    <t>（一）资产、负债和净资产管理情况</t>
  </si>
  <si>
    <t xml:space="preserve">       1、幼儿园园舍建筑面积共1463平方米，房屋来源是租赁，租赁合同期限自2015年11月1日至2018年10月30日止，2015年11月1日起租金为66,240.00元，租金每年递增一次，2016年11月1起租金为69,552.00元；2017年11月1日起租金为73,029.00元。</t>
  </si>
  <si>
    <t xml:space="preserve">       2、保教费、服务性收费和代收费是按要求存入银行或资金监管账户，并没存入个人账户情况，有现金收支的内部控制制度或措施；有建立“三方共管账户”，并纳入会计核算。</t>
  </si>
  <si>
    <t xml:space="preserve">       3、有建立存货、低值易耗品、固定资产明细账，有定期盘点、账实相符；固定资产的折旧计算和减少、处置符合规定。</t>
  </si>
  <si>
    <t xml:space="preserve">       4、预收保教费有按规定结转收入。</t>
  </si>
  <si>
    <t xml:space="preserve">       5、代收幼儿费用有伙食费、校车费项目，项目完成后有及时结清，多退少补。</t>
  </si>
  <si>
    <t xml:space="preserve">       6、代收代发政府对教职工津贴和奖励、儿童健康成长补贴等有及时、足额发放，有纳入账内核算。</t>
  </si>
  <si>
    <t xml:space="preserve">       7、幼儿园与出资人(举办者)之间的资金往来原始凭证齐全，出资人(举办者)或其他有关机构或个人无抽逃或挪用办学资金情况。</t>
  </si>
  <si>
    <t xml:space="preserve">       8、接受捐赠情况：无。</t>
  </si>
  <si>
    <t>（二）收入、支出和结余管理情况</t>
  </si>
  <si>
    <t xml:space="preserve">       1、保教费和其他服务性收费有按照主管部门的备案标准收费，并无超标准、超范围、巧立名目变相收费情况，收费是使用税务发票，有全部纳入账面核算。</t>
  </si>
  <si>
    <t xml:space="preserve">       2、各项政府补助收入有使用专用会计科目核算，有设立专门的科目和报表进行反映，有按规定的项目和用途使用资助资金，专款专用。</t>
  </si>
  <si>
    <t xml:space="preserve">       3、幼儿园支出是真实、合规，审批手续完善，并没存在使用白条、虚列支出、挪用教育资金的情况。</t>
  </si>
  <si>
    <t xml:space="preserve">       4、教职工薪酬总额、人均薪酬、社会保险及福利情况。并无拖欠教职工工资情况，教职工签订聘用合同或劳动合同人数占总人数的比列为100%，缴纳社保、公积金人数占总人数的比例为100%。</t>
  </si>
  <si>
    <t xml:space="preserve">       5、本年度非限定性净资产增加额为-360,469.31元，办学结余为-1,066,179.78元。</t>
  </si>
  <si>
    <t>（三）组织机构、财务人员和财务基本信息</t>
  </si>
  <si>
    <t xml:space="preserve">       1、本园的组织架构由1名董事长和4名董事成员组成董事会，是本园的决策机构。2016年董事成员没有变动，董事全年工资报酬为人民币93,252.00元。</t>
  </si>
  <si>
    <t xml:space="preserve">       2、本园现有财务人员2人，其中专职会计1人，持有会计证，专职出纳1人，持有会计证，采用教育局统一配套的财务软件记账。</t>
  </si>
  <si>
    <t xml:space="preserve">       3、是按照会计法的规定独立设置会计账簿、建立财务管理制度，并没与举办者、举办者投资的其他机构的会计核算混同一起或者合并记账。</t>
  </si>
  <si>
    <t xml:space="preserve">       4、在民政部门登记的民办幼儿园是按照《深圳市民办幼儿园财务管理办法（试行）》的要求进行会计核算、编制财务报告、计算各项服务成本；各项财务信息是否真实、完整、合规；所有应该入账的经济事项都有入账，不存在截留收入、虚增支出、挪用办学经费和政府资助的情况。</t>
  </si>
</sst>
</file>

<file path=xl/styles.xml><?xml version="1.0" encoding="utf-8"?>
<styleSheet xmlns="http://schemas.openxmlformats.org/spreadsheetml/2006/main">
  <numFmts count="27">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_-* #,##0.00_-;\-* #,##0.00_-;_-* &quot;-&quot;??_-;_-@_-"/>
    <numFmt numFmtId="177" formatCode="&quot;\&quot;#,##0;[Red]&quot;\&quot;&quot;\&quot;\-#,##0"/>
    <numFmt numFmtId="178" formatCode="###0.00_);[Red]\(###0.00\)"/>
    <numFmt numFmtId="179" formatCode="###0.0_);[Red]\(###0.0\)"/>
    <numFmt numFmtId="180" formatCode="_-&quot;$&quot;* #,##0_-;\-&quot;$&quot;* #,##0_-;_-&quot;$&quot;* &quot;-&quot;_-;_-@_-"/>
    <numFmt numFmtId="181" formatCode="#,##0.0000;[Red]\-#,##0.0000"/>
    <numFmt numFmtId="182" formatCode="&quot;\&quot;#,##0;[Red]&quot;\&quot;\-#,##0"/>
    <numFmt numFmtId="183" formatCode="0.00_)"/>
    <numFmt numFmtId="184" formatCode="#,##0.00000;[Red]\-#,##0.00000"/>
    <numFmt numFmtId="185" formatCode="&quot;\&quot;#,##0.00;[Red]&quot;\&quot;&quot;\&quot;&quot;\&quot;&quot;\&quot;&quot;\&quot;&quot;\&quot;\-#,##0.00"/>
    <numFmt numFmtId="186" formatCode="General_)"/>
    <numFmt numFmtId="187" formatCode="#,##0_ "/>
    <numFmt numFmtId="188" formatCode="###0.0000_);[Red]\(###0.0000\)"/>
    <numFmt numFmtId="189" formatCode="###0_);[Red]\(###0\)"/>
    <numFmt numFmtId="190" formatCode="&quot;\&quot;#,##0.00;[Red]&quot;\&quot;\-#,##0.00"/>
    <numFmt numFmtId="191" formatCode="\$#,##0\ ;\(\$#,##0\)"/>
    <numFmt numFmtId="192" formatCode="#,##0_);[Red]\(#,##0\)"/>
    <numFmt numFmtId="193" formatCode="_ &quot;￥&quot;* #,##0.00_ ;_ &quot;￥&quot;* \-#,##0.00_ ;_ &quot;￥&quot;* \-??_ ;_ @_ "/>
    <numFmt numFmtId="194" formatCode="0.000"/>
    <numFmt numFmtId="195" formatCode="0_ "/>
    <numFmt numFmtId="196" formatCode="###0.000_);[Red]\(###0.000\)"/>
    <numFmt numFmtId="197" formatCode="#,##0.00_ "/>
    <numFmt numFmtId="198" formatCode="_-* #,##0_-;\-* #,##0_-;_-* &quot;-&quot;_-;_-@_-"/>
  </numFmts>
  <fonts count="79">
    <font>
      <sz val="11"/>
      <color theme="1"/>
      <name val="宋体"/>
      <charset val="134"/>
      <scheme val="minor"/>
    </font>
    <font>
      <sz val="12"/>
      <name val="华文细黑"/>
      <charset val="134"/>
    </font>
    <font>
      <sz val="14"/>
      <name val="华文细黑"/>
      <charset val="134"/>
    </font>
    <font>
      <b/>
      <sz val="18"/>
      <color indexed="8"/>
      <name val="华文细黑"/>
      <charset val="134"/>
    </font>
    <font>
      <b/>
      <sz val="18"/>
      <name val="华文细黑"/>
      <charset val="134"/>
    </font>
    <font>
      <b/>
      <sz val="14"/>
      <name val="华文细黑"/>
      <charset val="134"/>
    </font>
    <font>
      <sz val="12"/>
      <color indexed="8"/>
      <name val="华文细黑"/>
      <charset val="134"/>
    </font>
    <font>
      <sz val="11"/>
      <name val="华文细黑"/>
      <charset val="134"/>
    </font>
    <font>
      <sz val="11"/>
      <color indexed="8"/>
      <name val="华文细黑"/>
      <charset val="134"/>
    </font>
    <font>
      <sz val="10"/>
      <name val="华文细黑"/>
      <charset val="134"/>
    </font>
    <font>
      <b/>
      <sz val="20"/>
      <name val="华文细黑"/>
      <charset val="134"/>
    </font>
    <font>
      <b/>
      <sz val="12"/>
      <name val="华文细黑"/>
      <charset val="134"/>
    </font>
    <font>
      <sz val="12"/>
      <color indexed="10"/>
      <name val="华文细黑"/>
      <charset val="134"/>
    </font>
    <font>
      <b/>
      <sz val="20"/>
      <color indexed="8"/>
      <name val="华文细黑"/>
      <charset val="134"/>
    </font>
    <font>
      <sz val="10"/>
      <color indexed="8"/>
      <name val="华文细黑"/>
      <charset val="134"/>
    </font>
    <font>
      <b/>
      <sz val="11"/>
      <name val="华文细黑"/>
      <charset val="134"/>
    </font>
    <font>
      <b/>
      <sz val="11"/>
      <color indexed="8"/>
      <name val="华文细黑"/>
      <charset val="134"/>
    </font>
    <font>
      <sz val="20"/>
      <color indexed="8"/>
      <name val="华文细黑"/>
      <charset val="134"/>
    </font>
    <font>
      <sz val="11"/>
      <color indexed="10"/>
      <name val="华文细黑"/>
      <charset val="134"/>
    </font>
    <font>
      <b/>
      <sz val="16"/>
      <name val="华文细黑"/>
      <charset val="134"/>
    </font>
    <font>
      <b/>
      <sz val="10"/>
      <name val="华文细黑"/>
      <charset val="134"/>
    </font>
    <font>
      <sz val="9"/>
      <name val="华文细黑"/>
      <charset val="134"/>
    </font>
    <font>
      <sz val="11"/>
      <color theme="0"/>
      <name val="宋体"/>
      <charset val="0"/>
      <scheme val="minor"/>
    </font>
    <font>
      <b/>
      <sz val="11"/>
      <color rgb="FF3F3F3F"/>
      <name val="宋体"/>
      <charset val="0"/>
      <scheme val="minor"/>
    </font>
    <font>
      <b/>
      <sz val="15"/>
      <color theme="3"/>
      <name val="宋体"/>
      <charset val="134"/>
      <scheme val="minor"/>
    </font>
    <font>
      <sz val="11"/>
      <color theme="1"/>
      <name val="宋体"/>
      <charset val="134"/>
      <scheme val="minor"/>
    </font>
    <font>
      <sz val="10"/>
      <color indexed="8"/>
      <name val="宋体"/>
      <charset val="134"/>
    </font>
    <font>
      <b/>
      <sz val="11"/>
      <color theme="1"/>
      <name val="宋体"/>
      <charset val="0"/>
      <scheme val="minor"/>
    </font>
    <font>
      <b/>
      <sz val="18"/>
      <color theme="3"/>
      <name val="宋体"/>
      <charset val="134"/>
      <scheme val="minor"/>
    </font>
    <font>
      <b/>
      <sz val="11"/>
      <color theme="3"/>
      <name val="宋体"/>
      <charset val="134"/>
      <scheme val="minor"/>
    </font>
    <font>
      <u/>
      <sz val="12"/>
      <color indexed="12"/>
      <name val="宋体"/>
      <charset val="134"/>
    </font>
    <font>
      <sz val="11"/>
      <color rgb="FF9C6500"/>
      <name val="宋体"/>
      <charset val="0"/>
      <scheme val="minor"/>
    </font>
    <font>
      <sz val="11"/>
      <color rgb="FF3F3F76"/>
      <name val="宋体"/>
      <charset val="0"/>
      <scheme val="minor"/>
    </font>
    <font>
      <b/>
      <sz val="11"/>
      <color rgb="FFFA7D00"/>
      <name val="宋体"/>
      <charset val="0"/>
      <scheme val="minor"/>
    </font>
    <font>
      <sz val="11"/>
      <color theme="1"/>
      <name val="宋体"/>
      <charset val="0"/>
      <scheme val="minor"/>
    </font>
    <font>
      <sz val="10"/>
      <name val="Geneva"/>
      <charset val="134"/>
    </font>
    <font>
      <sz val="11"/>
      <color rgb="FFFA7D0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0"/>
      <name val="Arial"/>
      <charset val="134"/>
    </font>
    <font>
      <sz val="11"/>
      <color indexed="8"/>
      <name val="宋体"/>
      <charset val="134"/>
    </font>
    <font>
      <sz val="10"/>
      <color indexed="42"/>
      <name val="宋体"/>
      <charset val="134"/>
    </font>
    <font>
      <sz val="12"/>
      <name val="宋体"/>
      <charset val="134"/>
    </font>
    <font>
      <sz val="11"/>
      <color indexed="17"/>
      <name val="宋体"/>
      <charset val="134"/>
    </font>
    <font>
      <b/>
      <sz val="10"/>
      <color indexed="63"/>
      <name val="宋体"/>
      <charset val="134"/>
    </font>
    <font>
      <sz val="10"/>
      <color indexed="20"/>
      <name val="宋体"/>
      <charset val="134"/>
    </font>
    <font>
      <sz val="12"/>
      <name val="新細明體"/>
      <charset val="134"/>
    </font>
    <font>
      <sz val="12"/>
      <name val="¹UAAA¼"/>
      <charset val="134"/>
    </font>
    <font>
      <sz val="11"/>
      <color indexed="20"/>
      <name val="宋体"/>
      <charset val="134"/>
    </font>
    <font>
      <b/>
      <sz val="11"/>
      <color indexed="62"/>
      <name val="宋体"/>
      <charset val="134"/>
    </font>
    <font>
      <b/>
      <i/>
      <sz val="16"/>
      <name val="Helv"/>
      <charset val="134"/>
    </font>
    <font>
      <i/>
      <sz val="10"/>
      <color indexed="23"/>
      <name val="宋体"/>
      <charset val="134"/>
    </font>
    <font>
      <b/>
      <sz val="10"/>
      <color indexed="52"/>
      <name val="宋体"/>
      <charset val="134"/>
    </font>
    <font>
      <b/>
      <sz val="18"/>
      <color indexed="62"/>
      <name val="宋体"/>
      <charset val="134"/>
    </font>
    <font>
      <sz val="10"/>
      <name val="MS Sans Serif"/>
      <charset val="134"/>
    </font>
    <font>
      <b/>
      <sz val="13"/>
      <color indexed="62"/>
      <name val="宋体"/>
      <charset val="134"/>
    </font>
    <font>
      <sz val="9"/>
      <name val="Times New Roman"/>
      <charset val="134"/>
    </font>
    <font>
      <b/>
      <sz val="12"/>
      <name val="Arial"/>
      <charset val="134"/>
    </font>
    <font>
      <i/>
      <sz val="11"/>
      <color rgb="FF7F7F7F"/>
      <name val="宋体"/>
      <charset val="0"/>
      <scheme val="minor"/>
    </font>
    <font>
      <u/>
      <sz val="11"/>
      <color rgb="FF800080"/>
      <name val="宋体"/>
      <charset val="0"/>
      <scheme val="minor"/>
    </font>
    <font>
      <sz val="11"/>
      <color rgb="FF9C0006"/>
      <name val="宋体"/>
      <charset val="0"/>
      <scheme val="minor"/>
    </font>
    <font>
      <sz val="10"/>
      <color indexed="17"/>
      <name val="宋体"/>
      <charset val="134"/>
    </font>
    <font>
      <b/>
      <sz val="15"/>
      <color indexed="62"/>
      <name val="宋体"/>
      <charset val="134"/>
    </font>
    <font>
      <b/>
      <sz val="18"/>
      <name val="Arial"/>
      <charset val="134"/>
    </font>
    <font>
      <sz val="10"/>
      <color indexed="52"/>
      <name val="宋体"/>
      <charset val="134"/>
    </font>
    <font>
      <sz val="10"/>
      <color indexed="60"/>
      <name val="宋体"/>
      <charset val="134"/>
    </font>
    <font>
      <sz val="10"/>
      <color indexed="8"/>
      <name val="Arial"/>
      <charset val="134"/>
    </font>
    <font>
      <u/>
      <sz val="12"/>
      <color indexed="36"/>
      <name val="VNtimes new roman"/>
      <charset val="134"/>
    </font>
    <font>
      <sz val="10"/>
      <color indexed="62"/>
      <name val="宋体"/>
      <charset val="134"/>
    </font>
    <font>
      <b/>
      <sz val="10"/>
      <color indexed="8"/>
      <name val="宋体"/>
      <charset val="134"/>
    </font>
    <font>
      <sz val="12"/>
      <name val="뼻뮝"/>
      <charset val="134"/>
    </font>
    <font>
      <sz val="11"/>
      <color rgb="FF006100"/>
      <name val="宋体"/>
      <charset val="0"/>
      <scheme val="minor"/>
    </font>
    <font>
      <sz val="8"/>
      <name val="Arial"/>
      <charset val="134"/>
    </font>
    <font>
      <sz val="10"/>
      <color indexed="10"/>
      <name val="宋体"/>
      <charset val="134"/>
    </font>
    <font>
      <b/>
      <sz val="10"/>
      <color indexed="42"/>
      <name val="宋体"/>
      <charset val="134"/>
    </font>
    <font>
      <u/>
      <sz val="12"/>
      <color indexed="12"/>
      <name val="VNtimes new roman"/>
      <charset val="134"/>
    </font>
    <font>
      <sz val="10"/>
      <name val="굴림체"/>
      <charset val="134"/>
    </font>
    <font>
      <u/>
      <sz val="12"/>
      <color indexed="8"/>
      <name val="华文细黑"/>
      <charset val="134"/>
    </font>
  </fonts>
  <fills count="49">
    <fill>
      <patternFill patternType="none"/>
    </fill>
    <fill>
      <patternFill patternType="gray125"/>
    </fill>
    <fill>
      <patternFill patternType="solid">
        <fgColor indexed="9"/>
        <bgColor indexed="64"/>
      </patternFill>
    </fill>
    <fill>
      <patternFill patternType="solid">
        <fgColor theme="8"/>
        <bgColor indexed="64"/>
      </patternFill>
    </fill>
    <fill>
      <patternFill patternType="solid">
        <fgColor rgb="FFF2F2F2"/>
        <bgColor indexed="64"/>
      </patternFill>
    </fill>
    <fill>
      <patternFill patternType="solid">
        <fgColor rgb="FFFFFFCC"/>
        <bgColor indexed="64"/>
      </patternFill>
    </fill>
    <fill>
      <patternFill patternType="solid">
        <fgColor indexed="47"/>
        <bgColor indexed="64"/>
      </patternFill>
    </fill>
    <fill>
      <patternFill patternType="solid">
        <fgColor theme="6"/>
        <bgColor indexed="64"/>
      </patternFill>
    </fill>
    <fill>
      <patternFill patternType="solid">
        <fgColor theme="9"/>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indexed="26"/>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indexed="57"/>
        <bgColor indexed="64"/>
      </patternFill>
    </fill>
    <fill>
      <patternFill patternType="solid">
        <fgColor indexed="42"/>
        <bgColor indexed="64"/>
      </patternFill>
    </fill>
    <fill>
      <patternFill patternType="solid">
        <fgColor indexed="45"/>
        <bgColor indexed="64"/>
      </patternFill>
    </fill>
    <fill>
      <patternFill patternType="solid">
        <fgColor indexed="49"/>
        <bgColor indexed="64"/>
      </patternFill>
    </fill>
    <fill>
      <patternFill patternType="solid">
        <fgColor indexed="43"/>
        <bgColor indexed="64"/>
      </patternFill>
    </fill>
    <fill>
      <patternFill patternType="solid">
        <fgColor indexed="53"/>
        <bgColor indexed="64"/>
      </patternFill>
    </fill>
    <fill>
      <patternFill patternType="solid">
        <fgColor indexed="44"/>
        <bgColor indexed="64"/>
      </patternFill>
    </fill>
    <fill>
      <patternFill patternType="solid">
        <fgColor indexed="22"/>
        <bgColor indexed="64"/>
      </patternFill>
    </fill>
    <fill>
      <patternFill patternType="solid">
        <fgColor indexed="2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indexed="10"/>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indexed="54"/>
        <bgColor indexed="64"/>
      </patternFill>
    </fill>
    <fill>
      <patternFill patternType="solid">
        <fgColor indexed="27"/>
        <bgColor indexed="64"/>
      </patternFill>
    </fill>
    <fill>
      <patternFill patternType="solid">
        <fgColor indexed="55"/>
        <bgColor indexed="64"/>
      </patternFill>
    </fill>
  </fills>
  <borders count="33">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double">
        <color auto="1"/>
      </top>
      <bottom style="double">
        <color auto="1"/>
      </bottom>
      <diagonal/>
    </border>
    <border>
      <left/>
      <right/>
      <top/>
      <bottom style="thick">
        <color indexed="22"/>
      </bottom>
      <diagonal/>
    </border>
    <border>
      <left/>
      <right/>
      <top style="medium">
        <color auto="1"/>
      </top>
      <bottom style="medium">
        <color auto="1"/>
      </bottom>
      <diagonal/>
    </border>
    <border>
      <left/>
      <right/>
      <top/>
      <bottom style="medium">
        <color indexed="49"/>
      </bottom>
      <diagonal/>
    </border>
    <border>
      <left/>
      <right/>
      <top style="double">
        <color auto="1"/>
      </top>
      <bottom/>
      <diagonal/>
    </border>
    <border>
      <left/>
      <right/>
      <top style="thin">
        <color auto="1"/>
      </top>
      <bottom style="thin">
        <color auto="1"/>
      </bottom>
      <diagonal/>
    </border>
    <border>
      <left/>
      <right/>
      <top/>
      <bottom style="thick">
        <color indexed="49"/>
      </bottom>
      <diagonal/>
    </border>
    <border>
      <left/>
      <right/>
      <top/>
      <bottom style="double">
        <color indexed="5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s>
  <cellStyleXfs count="373">
    <xf numFmtId="0" fontId="0" fillId="0" borderId="0">
      <alignment vertical="center"/>
    </xf>
    <xf numFmtId="42" fontId="25" fillId="0" borderId="0" applyFont="0" applyFill="0" applyBorder="0" applyAlignment="0" applyProtection="0">
      <alignment vertical="center"/>
    </xf>
    <xf numFmtId="0" fontId="26" fillId="2" borderId="0" applyNumberFormat="0" applyBorder="0" applyAlignment="0" applyProtection="0">
      <alignment vertical="center"/>
    </xf>
    <xf numFmtId="0" fontId="45" fillId="2" borderId="21" applyNumberFormat="0" applyAlignment="0" applyProtection="0">
      <alignment vertical="center"/>
    </xf>
    <xf numFmtId="0" fontId="34" fillId="18" borderId="0" applyNumberFormat="0" applyBorder="0" applyAlignment="0" applyProtection="0">
      <alignment vertical="center"/>
    </xf>
    <xf numFmtId="0" fontId="32" fillId="13" borderId="18" applyNumberFormat="0" applyAlignment="0" applyProtection="0">
      <alignment vertical="center"/>
    </xf>
    <xf numFmtId="44" fontId="25" fillId="0" borderId="0" applyFont="0" applyFill="0" applyBorder="0" applyAlignment="0" applyProtection="0">
      <alignment vertical="center"/>
    </xf>
    <xf numFmtId="178" fontId="43" fillId="0" borderId="0" applyFont="0" applyFill="0" applyBorder="0" applyAlignment="0" applyProtection="0"/>
    <xf numFmtId="41" fontId="25" fillId="0" borderId="0" applyFont="0" applyFill="0" applyBorder="0" applyAlignment="0" applyProtection="0">
      <alignment vertical="center"/>
    </xf>
    <xf numFmtId="0" fontId="53" fillId="2" borderId="22" applyNumberFormat="0" applyAlignment="0" applyProtection="0">
      <alignment vertical="center"/>
    </xf>
    <xf numFmtId="0" fontId="49" fillId="28" borderId="0" applyNumberFormat="0" applyBorder="0" applyAlignment="0" applyProtection="0">
      <alignment vertical="center"/>
    </xf>
    <xf numFmtId="189" fontId="47" fillId="0" borderId="0" applyFill="0" applyBorder="0" applyAlignment="0"/>
    <xf numFmtId="0" fontId="34" fillId="22" borderId="0" applyNumberFormat="0" applyBorder="0" applyAlignment="0" applyProtection="0">
      <alignment vertical="center"/>
    </xf>
    <xf numFmtId="0" fontId="61" fillId="37" borderId="0" applyNumberFormat="0" applyBorder="0" applyAlignment="0" applyProtection="0">
      <alignment vertical="center"/>
    </xf>
    <xf numFmtId="176" fontId="41" fillId="0" borderId="0" applyFont="0" applyFill="0" applyBorder="0" applyAlignment="0" applyProtection="0">
      <alignment vertical="center"/>
    </xf>
    <xf numFmtId="0" fontId="22" fillId="21" borderId="0" applyNumberFormat="0" applyBorder="0" applyAlignment="0" applyProtection="0">
      <alignment vertical="center"/>
    </xf>
    <xf numFmtId="0" fontId="30" fillId="0" borderId="0" applyNumberFormat="0" applyFill="0" applyBorder="0" applyAlignment="0" applyProtection="0">
      <alignment vertical="top"/>
      <protection locked="0"/>
    </xf>
    <xf numFmtId="9" fontId="25" fillId="0" borderId="0" applyFont="0" applyFill="0" applyBorder="0" applyAlignment="0" applyProtection="0">
      <alignment vertical="center"/>
    </xf>
    <xf numFmtId="0" fontId="49" fillId="28" borderId="0" applyNumberFormat="0" applyBorder="0" applyAlignment="0" applyProtection="0">
      <alignment vertical="center"/>
    </xf>
    <xf numFmtId="0" fontId="60" fillId="0" borderId="0" applyNumberFormat="0" applyFill="0" applyBorder="0" applyAlignment="0" applyProtection="0">
      <alignment vertical="center"/>
    </xf>
    <xf numFmtId="0" fontId="43" fillId="0" borderId="0"/>
    <xf numFmtId="0" fontId="42" fillId="34" borderId="0" applyNumberFormat="0" applyBorder="0" applyAlignment="0" applyProtection="0">
      <alignment vertical="center"/>
    </xf>
    <xf numFmtId="0" fontId="25" fillId="5" borderId="15" applyNumberFormat="0" applyFont="0" applyAlignment="0" applyProtection="0">
      <alignment vertical="center"/>
    </xf>
    <xf numFmtId="178" fontId="47" fillId="0" borderId="0" applyFill="0" applyBorder="0" applyAlignment="0"/>
    <xf numFmtId="0" fontId="22" fillId="12" borderId="0" applyNumberFormat="0" applyBorder="0" applyAlignment="0" applyProtection="0">
      <alignment vertical="center"/>
    </xf>
    <xf numFmtId="0" fontId="29" fillId="0" borderId="0" applyNumberFormat="0" applyFill="0" applyBorder="0" applyAlignment="0" applyProtection="0">
      <alignment vertical="center"/>
    </xf>
    <xf numFmtId="0" fontId="44" fillId="27" borderId="0" applyNumberFormat="0" applyBorder="0" applyAlignment="0" applyProtection="0">
      <alignment vertical="center"/>
    </xf>
    <xf numFmtId="0" fontId="37" fillId="0" borderId="0" applyNumberFormat="0" applyFill="0" applyBorder="0" applyAlignment="0" applyProtection="0">
      <alignment vertical="center"/>
    </xf>
    <xf numFmtId="43" fontId="43" fillId="0" borderId="0" applyFont="0" applyFill="0" applyBorder="0" applyAlignment="0" applyProtection="0"/>
    <xf numFmtId="0" fontId="40" fillId="0" borderId="0"/>
    <xf numFmtId="0" fontId="49" fillId="28" borderId="0" applyNumberFormat="0" applyBorder="0" applyAlignment="0" applyProtection="0">
      <alignment vertical="center"/>
    </xf>
    <xf numFmtId="181" fontId="47" fillId="0" borderId="0" applyFill="0" applyBorder="0" applyAlignment="0"/>
    <xf numFmtId="0" fontId="43" fillId="0" borderId="0" applyFont="0" applyFill="0" applyBorder="0" applyAlignment="0" applyProtection="0"/>
    <xf numFmtId="0" fontId="28" fillId="0" borderId="0" applyNumberFormat="0" applyFill="0" applyBorder="0" applyAlignment="0" applyProtection="0">
      <alignment vertical="center"/>
    </xf>
    <xf numFmtId="0" fontId="66" fillId="30" borderId="0" applyNumberFormat="0" applyBorder="0" applyAlignment="0" applyProtection="0">
      <alignment vertical="center"/>
    </xf>
    <xf numFmtId="179" fontId="47" fillId="0" borderId="0" applyFill="0" applyBorder="0" applyAlignment="0"/>
    <xf numFmtId="0" fontId="35" fillId="0" borderId="0"/>
    <xf numFmtId="0" fontId="59" fillId="0" borderId="0" applyNumberFormat="0" applyFill="0" applyBorder="0" applyAlignment="0" applyProtection="0">
      <alignment vertical="center"/>
    </xf>
    <xf numFmtId="0" fontId="24" fillId="0" borderId="14" applyNumberFormat="0" applyFill="0" applyAlignment="0" applyProtection="0">
      <alignment vertical="center"/>
    </xf>
    <xf numFmtId="0" fontId="39" fillId="0" borderId="14" applyNumberFormat="0" applyFill="0" applyAlignment="0" applyProtection="0">
      <alignment vertical="center"/>
    </xf>
    <xf numFmtId="0" fontId="22" fillId="20" borderId="0" applyNumberFormat="0" applyBorder="0" applyAlignment="0" applyProtection="0">
      <alignment vertical="center"/>
    </xf>
    <xf numFmtId="0" fontId="68" fillId="0" borderId="0" applyNumberFormat="0" applyFill="0" applyBorder="0" applyAlignment="0" applyProtection="0">
      <alignment vertical="top"/>
      <protection locked="0"/>
    </xf>
    <xf numFmtId="0" fontId="29" fillId="0" borderId="17" applyNumberFormat="0" applyFill="0" applyAlignment="0" applyProtection="0">
      <alignment vertical="center"/>
    </xf>
    <xf numFmtId="0" fontId="22" fillId="14" borderId="0" applyNumberFormat="0" applyBorder="0" applyAlignment="0" applyProtection="0">
      <alignment vertical="center"/>
    </xf>
    <xf numFmtId="0" fontId="23" fillId="4" borderId="13" applyNumberFormat="0" applyAlignment="0" applyProtection="0">
      <alignment vertical="center"/>
    </xf>
    <xf numFmtId="0" fontId="43" fillId="0" borderId="0"/>
    <xf numFmtId="0" fontId="43" fillId="0" borderId="0"/>
    <xf numFmtId="0" fontId="33" fillId="4" borderId="18" applyNumberFormat="0" applyAlignment="0" applyProtection="0">
      <alignment vertical="center"/>
    </xf>
    <xf numFmtId="0" fontId="26" fillId="33" borderId="0" applyNumberFormat="0" applyBorder="0" applyAlignment="0" applyProtection="0">
      <alignment vertical="center"/>
    </xf>
    <xf numFmtId="0" fontId="38" fillId="24" borderId="20" applyNumberFormat="0" applyAlignment="0" applyProtection="0">
      <alignment vertical="center"/>
    </xf>
    <xf numFmtId="178" fontId="47" fillId="0" borderId="0" applyFill="0" applyBorder="0" applyAlignment="0"/>
    <xf numFmtId="0" fontId="34" fillId="40" borderId="0" applyNumberFormat="0" applyBorder="0" applyAlignment="0" applyProtection="0">
      <alignment vertical="center"/>
    </xf>
    <xf numFmtId="0" fontId="44" fillId="27" borderId="0" applyNumberFormat="0" applyBorder="0" applyAlignment="0" applyProtection="0">
      <alignment vertical="center"/>
    </xf>
    <xf numFmtId="0" fontId="22" fillId="9" borderId="0" applyNumberFormat="0" applyBorder="0" applyAlignment="0" applyProtection="0">
      <alignment vertical="center"/>
    </xf>
    <xf numFmtId="0" fontId="36" fillId="0" borderId="19" applyNumberFormat="0" applyFill="0" applyAlignment="0" applyProtection="0">
      <alignment vertical="center"/>
    </xf>
    <xf numFmtId="0" fontId="26" fillId="6" borderId="0" applyNumberFormat="0" applyBorder="0" applyAlignment="0" applyProtection="0">
      <alignment vertical="center"/>
    </xf>
    <xf numFmtId="181" fontId="47" fillId="0" borderId="0" applyFill="0" applyBorder="0" applyAlignment="0"/>
    <xf numFmtId="0" fontId="27" fillId="0" borderId="16" applyNumberFormat="0" applyFill="0" applyAlignment="0" applyProtection="0">
      <alignment vertical="center"/>
    </xf>
    <xf numFmtId="10" fontId="43" fillId="0" borderId="0" applyFont="0" applyFill="0" applyBorder="0" applyAlignment="0" applyProtection="0"/>
    <xf numFmtId="0" fontId="72" fillId="41" borderId="0" applyNumberFormat="0" applyBorder="0" applyAlignment="0" applyProtection="0">
      <alignment vertical="center"/>
    </xf>
    <xf numFmtId="0" fontId="31" fillId="11" borderId="0" applyNumberFormat="0" applyBorder="0" applyAlignment="0" applyProtection="0">
      <alignment vertical="center"/>
    </xf>
    <xf numFmtId="0" fontId="26" fillId="17" borderId="0" applyNumberFormat="0" applyBorder="0" applyAlignment="0" applyProtection="0">
      <alignment vertical="center"/>
    </xf>
    <xf numFmtId="0" fontId="48" fillId="0" borderId="0"/>
    <xf numFmtId="0" fontId="26" fillId="2" borderId="0" applyNumberFormat="0" applyBorder="0" applyAlignment="0" applyProtection="0">
      <alignment vertical="center"/>
    </xf>
    <xf numFmtId="0" fontId="34" fillId="15" borderId="0" applyNumberFormat="0" applyBorder="0" applyAlignment="0" applyProtection="0">
      <alignment vertical="center"/>
    </xf>
    <xf numFmtId="0" fontId="22" fillId="42" borderId="0" applyNumberFormat="0" applyBorder="0" applyAlignment="0" applyProtection="0">
      <alignment vertical="center"/>
    </xf>
    <xf numFmtId="0" fontId="65" fillId="0" borderId="30" applyNumberFormat="0" applyFill="0" applyAlignment="0" applyProtection="0">
      <alignment vertical="center"/>
    </xf>
    <xf numFmtId="0" fontId="71" fillId="0" borderId="0"/>
    <xf numFmtId="181" fontId="47" fillId="0" borderId="0" applyFill="0" applyBorder="0" applyAlignment="0"/>
    <xf numFmtId="0" fontId="34" fillId="16" borderId="0" applyNumberFormat="0" applyBorder="0" applyAlignment="0" applyProtection="0">
      <alignment vertical="center"/>
    </xf>
    <xf numFmtId="0" fontId="49" fillId="28" borderId="0" applyNumberFormat="0" applyBorder="0" applyAlignment="0" applyProtection="0">
      <alignment vertical="center"/>
    </xf>
    <xf numFmtId="0" fontId="34" fillId="25" borderId="0" applyNumberFormat="0" applyBorder="0" applyAlignment="0" applyProtection="0">
      <alignment vertical="center"/>
    </xf>
    <xf numFmtId="0" fontId="45" fillId="2" borderId="21" applyNumberFormat="0" applyAlignment="0" applyProtection="0">
      <alignment vertical="center"/>
    </xf>
    <xf numFmtId="0" fontId="65" fillId="0" borderId="30" applyNumberFormat="0" applyFill="0" applyAlignment="0" applyProtection="0">
      <alignment vertical="center"/>
    </xf>
    <xf numFmtId="0" fontId="34" fillId="39" borderId="0" applyNumberFormat="0" applyBorder="0" applyAlignment="0" applyProtection="0">
      <alignment vertical="center"/>
    </xf>
    <xf numFmtId="0" fontId="49" fillId="28" borderId="0" applyNumberFormat="0" applyBorder="0" applyAlignment="0" applyProtection="0">
      <alignment vertical="center"/>
    </xf>
    <xf numFmtId="0" fontId="34" fillId="43" borderId="0" applyNumberFormat="0" applyBorder="0" applyAlignment="0" applyProtection="0">
      <alignment vertical="center"/>
    </xf>
    <xf numFmtId="41" fontId="43" fillId="0" borderId="0" applyFont="0" applyFill="0" applyBorder="0" applyAlignment="0" applyProtection="0"/>
    <xf numFmtId="0" fontId="44" fillId="27" borderId="0" applyNumberFormat="0" applyBorder="0" applyAlignment="0" applyProtection="0">
      <alignment vertical="center"/>
    </xf>
    <xf numFmtId="0" fontId="22" fillId="7" borderId="0" applyNumberFormat="0" applyBorder="0" applyAlignment="0" applyProtection="0">
      <alignment vertical="center"/>
    </xf>
    <xf numFmtId="41" fontId="43" fillId="0" borderId="0" applyFont="0" applyFill="0" applyBorder="0" applyAlignment="0" applyProtection="0"/>
    <xf numFmtId="0" fontId="44" fillId="27" borderId="0" applyNumberFormat="0" applyBorder="0" applyAlignment="0" applyProtection="0">
      <alignment vertical="center"/>
    </xf>
    <xf numFmtId="0" fontId="22" fillId="44" borderId="0" applyNumberFormat="0" applyBorder="0" applyAlignment="0" applyProtection="0">
      <alignment vertical="center"/>
    </xf>
    <xf numFmtId="0" fontId="26" fillId="2" borderId="0" applyNumberFormat="0" applyBorder="0" applyAlignment="0" applyProtection="0">
      <alignment vertical="center"/>
    </xf>
    <xf numFmtId="0" fontId="45" fillId="2" borderId="21" applyNumberFormat="0" applyAlignment="0" applyProtection="0">
      <alignment vertical="center"/>
    </xf>
    <xf numFmtId="0" fontId="34" fillId="45" borderId="0" applyNumberFormat="0" applyBorder="0" applyAlignment="0" applyProtection="0">
      <alignment vertical="center"/>
    </xf>
    <xf numFmtId="0" fontId="53" fillId="2" borderId="22" applyNumberFormat="0" applyAlignment="0" applyProtection="0">
      <alignment vertical="center"/>
    </xf>
    <xf numFmtId="0" fontId="34" fillId="35" borderId="0" applyNumberFormat="0" applyBorder="0" applyAlignment="0" applyProtection="0">
      <alignment vertical="center"/>
    </xf>
    <xf numFmtId="41" fontId="43" fillId="0" borderId="0" applyFont="0" applyFill="0" applyBorder="0" applyAlignment="0" applyProtection="0"/>
    <xf numFmtId="0" fontId="22" fillId="3" borderId="0" applyNumberFormat="0" applyBorder="0" applyAlignment="0" applyProtection="0">
      <alignment vertical="center"/>
    </xf>
    <xf numFmtId="0" fontId="53" fillId="2" borderId="22" applyNumberFormat="0" applyAlignment="0" applyProtection="0">
      <alignment vertical="center"/>
    </xf>
    <xf numFmtId="0" fontId="34" fillId="23" borderId="0" applyNumberFormat="0" applyBorder="0" applyAlignment="0" applyProtection="0">
      <alignment vertical="center"/>
    </xf>
    <xf numFmtId="0" fontId="22" fillId="19" borderId="0" applyNumberFormat="0" applyBorder="0" applyAlignment="0" applyProtection="0">
      <alignment vertical="center"/>
    </xf>
    <xf numFmtId="41" fontId="43" fillId="0" borderId="0" applyFont="0" applyFill="0" applyBorder="0" applyAlignment="0" applyProtection="0"/>
    <xf numFmtId="0" fontId="22" fillId="8" borderId="0" applyNumberFormat="0" applyBorder="0" applyAlignment="0" applyProtection="0">
      <alignment vertical="center"/>
    </xf>
    <xf numFmtId="0" fontId="66" fillId="30" borderId="0" applyNumberFormat="0" applyBorder="0" applyAlignment="0" applyProtection="0">
      <alignment vertical="center"/>
    </xf>
    <xf numFmtId="0" fontId="34" fillId="36" borderId="0" applyNumberFormat="0" applyBorder="0" applyAlignment="0" applyProtection="0">
      <alignment vertical="center"/>
    </xf>
    <xf numFmtId="0" fontId="22" fillId="10" borderId="0" applyNumberFormat="0" applyBorder="0" applyAlignment="0" applyProtection="0">
      <alignment vertical="center"/>
    </xf>
    <xf numFmtId="0" fontId="67" fillId="0" borderId="0">
      <alignment vertical="top"/>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58" fillId="0" borderId="0" applyNumberFormat="0" applyFill="0" applyBorder="0" applyAlignment="0" applyProtection="0"/>
    <xf numFmtId="0" fontId="26" fillId="17" borderId="0" applyNumberFormat="0" applyBorder="0" applyAlignment="0" applyProtection="0">
      <alignment vertical="center"/>
    </xf>
    <xf numFmtId="0" fontId="42" fillId="29" borderId="0" applyNumberFormat="0" applyBorder="0" applyAlignment="0" applyProtection="0">
      <alignment vertical="center"/>
    </xf>
    <xf numFmtId="0" fontId="26" fillId="17" borderId="0" applyNumberFormat="0" applyBorder="0" applyAlignment="0" applyProtection="0">
      <alignment vertical="center"/>
    </xf>
    <xf numFmtId="0" fontId="43" fillId="0" borderId="0">
      <alignment vertical="center"/>
    </xf>
    <xf numFmtId="0" fontId="26" fillId="2" borderId="0" applyNumberFormat="0" applyBorder="0" applyAlignment="0" applyProtection="0">
      <alignment vertical="center"/>
    </xf>
    <xf numFmtId="0" fontId="43" fillId="0" borderId="0"/>
    <xf numFmtId="0" fontId="26" fillId="2" borderId="0" applyNumberFormat="0" applyBorder="0" applyAlignment="0" applyProtection="0">
      <alignment vertical="center"/>
    </xf>
    <xf numFmtId="0" fontId="43" fillId="0" borderId="0"/>
    <xf numFmtId="0" fontId="42" fillId="34" borderId="0" applyNumberFormat="0" applyBorder="0" applyAlignment="0" applyProtection="0">
      <alignment vertical="center"/>
    </xf>
    <xf numFmtId="0" fontId="26" fillId="2" borderId="0" applyNumberFormat="0" applyBorder="0" applyAlignment="0" applyProtection="0">
      <alignment vertical="center"/>
    </xf>
    <xf numFmtId="0" fontId="26" fillId="47" borderId="0" applyNumberFormat="0" applyBorder="0" applyAlignment="0" applyProtection="0">
      <alignment vertical="center"/>
    </xf>
    <xf numFmtId="0" fontId="26" fillId="47" borderId="0" applyNumberFormat="0" applyBorder="0" applyAlignment="0" applyProtection="0">
      <alignment vertical="center"/>
    </xf>
    <xf numFmtId="0" fontId="42" fillId="30" borderId="0" applyNumberFormat="0" applyBorder="0" applyAlignment="0" applyProtection="0">
      <alignment vertical="center"/>
    </xf>
    <xf numFmtId="0" fontId="26" fillId="47" borderId="0" applyNumberFormat="0" applyBorder="0" applyAlignment="0" applyProtection="0">
      <alignment vertical="center"/>
    </xf>
    <xf numFmtId="43" fontId="43" fillId="0" borderId="0" applyFont="0" applyFill="0" applyBorder="0" applyAlignment="0" applyProtection="0"/>
    <xf numFmtId="43" fontId="43" fillId="0" borderId="0" applyFont="0" applyFill="0" applyBorder="0" applyAlignment="0" applyProtection="0"/>
    <xf numFmtId="0" fontId="43" fillId="0" borderId="0" applyFont="0" applyFill="0" applyBorder="0" applyAlignment="0" applyProtection="0"/>
    <xf numFmtId="0" fontId="26" fillId="6" borderId="0" applyNumberFormat="0" applyBorder="0" applyAlignment="0" applyProtection="0">
      <alignment vertical="center"/>
    </xf>
    <xf numFmtId="43" fontId="43" fillId="0" borderId="0" applyFont="0" applyFill="0" applyBorder="0" applyAlignment="0" applyProtection="0"/>
    <xf numFmtId="43" fontId="43" fillId="0" borderId="0" applyFont="0" applyFill="0" applyBorder="0" applyAlignment="0" applyProtection="0"/>
    <xf numFmtId="0" fontId="26" fillId="6" borderId="0" applyNumberFormat="0" applyBorder="0" applyAlignment="0" applyProtection="0">
      <alignment vertical="center"/>
    </xf>
    <xf numFmtId="43" fontId="43" fillId="0" borderId="0" applyFont="0" applyFill="0" applyBorder="0" applyAlignment="0" applyProtection="0"/>
    <xf numFmtId="43" fontId="43" fillId="0" borderId="0" applyFont="0" applyFill="0" applyBorder="0" applyAlignment="0" applyProtection="0"/>
    <xf numFmtId="0" fontId="42" fillId="33" borderId="0" applyNumberFormat="0" applyBorder="0" applyAlignment="0" applyProtection="0">
      <alignment vertical="center"/>
    </xf>
    <xf numFmtId="0" fontId="26" fillId="6"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4" borderId="0" applyNumberFormat="0" applyBorder="0" applyAlignment="0" applyProtection="0">
      <alignment vertical="center"/>
    </xf>
    <xf numFmtId="0" fontId="26" fillId="30" borderId="0" applyNumberFormat="0" applyBorder="0" applyAlignment="0" applyProtection="0">
      <alignment vertical="center"/>
    </xf>
    <xf numFmtId="0" fontId="26" fillId="30" borderId="0" applyNumberFormat="0" applyBorder="0" applyAlignment="0" applyProtection="0">
      <alignment vertical="center"/>
    </xf>
    <xf numFmtId="181" fontId="47" fillId="0" borderId="0" applyFill="0" applyBorder="0" applyAlignment="0"/>
    <xf numFmtId="0" fontId="26" fillId="30" borderId="0" applyNumberFormat="0" applyBorder="0" applyAlignment="0" applyProtection="0">
      <alignment vertical="center"/>
    </xf>
    <xf numFmtId="0" fontId="49" fillId="28" borderId="0" applyNumberFormat="0" applyBorder="0" applyAlignment="0" applyProtection="0">
      <alignment vertical="center"/>
    </xf>
    <xf numFmtId="0" fontId="76" fillId="0" borderId="0" applyNumberFormat="0" applyFill="0" applyBorder="0" applyAlignment="0" applyProtection="0">
      <alignment vertical="top"/>
      <protection locked="0"/>
    </xf>
    <xf numFmtId="0" fontId="26" fillId="33" borderId="0" applyNumberFormat="0" applyBorder="0" applyAlignment="0" applyProtection="0">
      <alignment vertical="center"/>
    </xf>
    <xf numFmtId="0" fontId="26" fillId="33"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32"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49" fillId="28" borderId="0" applyNumberFormat="0" applyBorder="0" applyAlignment="0" applyProtection="0">
      <alignment vertical="center"/>
    </xf>
    <xf numFmtId="0" fontId="26" fillId="6" borderId="0" applyNumberFormat="0" applyBorder="0" applyAlignment="0" applyProtection="0">
      <alignment vertical="center"/>
    </xf>
    <xf numFmtId="0" fontId="42" fillId="29" borderId="0" applyNumberFormat="0" applyBorder="0" applyAlignment="0" applyProtection="0">
      <alignment vertical="center"/>
    </xf>
    <xf numFmtId="0" fontId="42" fillId="29" borderId="0" applyNumberFormat="0" applyBorder="0" applyAlignment="0" applyProtection="0">
      <alignment vertical="center"/>
    </xf>
    <xf numFmtId="0" fontId="43" fillId="0" borderId="0"/>
    <xf numFmtId="0" fontId="42" fillId="34" borderId="0" applyNumberFormat="0" applyBorder="0" applyAlignment="0" applyProtection="0">
      <alignment vertical="center"/>
    </xf>
    <xf numFmtId="0" fontId="42" fillId="30" borderId="0" applyNumberFormat="0" applyBorder="0" applyAlignment="0" applyProtection="0">
      <alignment vertical="center"/>
    </xf>
    <xf numFmtId="0" fontId="44" fillId="27" borderId="0" applyNumberFormat="0" applyBorder="0" applyAlignment="0" applyProtection="0">
      <alignment vertical="center"/>
    </xf>
    <xf numFmtId="0" fontId="42" fillId="30" borderId="0" applyNumberFormat="0" applyBorder="0" applyAlignment="0" applyProtection="0">
      <alignment vertical="center"/>
    </xf>
    <xf numFmtId="43" fontId="43" fillId="0" borderId="0" applyFont="0" applyFill="0" applyBorder="0" applyAlignment="0" applyProtection="0"/>
    <xf numFmtId="43" fontId="43" fillId="0" borderId="0" applyFont="0" applyFill="0" applyBorder="0" applyAlignment="0" applyProtection="0"/>
    <xf numFmtId="0" fontId="42" fillId="33" borderId="0" applyNumberFormat="0" applyBorder="0" applyAlignment="0" applyProtection="0">
      <alignment vertical="center"/>
    </xf>
    <xf numFmtId="43" fontId="43" fillId="0" borderId="0" applyFont="0" applyFill="0" applyBorder="0" applyAlignment="0" applyProtection="0"/>
    <xf numFmtId="43" fontId="43" fillId="0" borderId="0" applyFont="0" applyFill="0" applyBorder="0" applyAlignment="0" applyProtection="0"/>
    <xf numFmtId="0" fontId="42" fillId="33" borderId="0" applyNumberFormat="0" applyBorder="0" applyAlignment="0" applyProtection="0">
      <alignment vertical="center"/>
    </xf>
    <xf numFmtId="0" fontId="42" fillId="29" borderId="0" applyNumberFormat="0" applyBorder="0" applyAlignment="0" applyProtection="0">
      <alignment vertical="center"/>
    </xf>
    <xf numFmtId="0" fontId="42" fillId="29" borderId="0" applyNumberFormat="0" applyBorder="0" applyAlignment="0" applyProtection="0">
      <alignment vertical="center"/>
    </xf>
    <xf numFmtId="0" fontId="42" fillId="29" borderId="0" applyNumberFormat="0" applyBorder="0" applyAlignment="0" applyProtection="0">
      <alignment vertical="center"/>
    </xf>
    <xf numFmtId="0" fontId="42" fillId="6" borderId="0" applyNumberFormat="0" applyBorder="0" applyAlignment="0" applyProtection="0">
      <alignment vertical="center"/>
    </xf>
    <xf numFmtId="0" fontId="42" fillId="6" borderId="0" applyNumberFormat="0" applyBorder="0" applyAlignment="0" applyProtection="0">
      <alignment vertical="center"/>
    </xf>
    <xf numFmtId="0" fontId="42" fillId="6" borderId="0" applyNumberFormat="0" applyBorder="0" applyAlignment="0" applyProtection="0">
      <alignment vertical="center"/>
    </xf>
    <xf numFmtId="0" fontId="74" fillId="0" borderId="0" applyNumberFormat="0" applyFill="0" applyBorder="0" applyAlignment="0" applyProtection="0">
      <alignment vertical="center"/>
    </xf>
    <xf numFmtId="0" fontId="43" fillId="0" borderId="0" applyFont="0" applyFill="0" applyBorder="0" applyAlignment="0" applyProtection="0"/>
    <xf numFmtId="0" fontId="42" fillId="26" borderId="0" applyNumberFormat="0" applyBorder="0" applyAlignment="0" applyProtection="0">
      <alignment vertical="center"/>
    </xf>
    <xf numFmtId="0" fontId="43" fillId="0" borderId="0" applyFont="0" applyFill="0" applyBorder="0" applyAlignment="0" applyProtection="0"/>
    <xf numFmtId="0" fontId="48" fillId="0" borderId="0"/>
    <xf numFmtId="181" fontId="47" fillId="0" borderId="0" applyFill="0" applyBorder="0" applyAlignment="0"/>
    <xf numFmtId="186" fontId="57" fillId="0" borderId="0" applyFill="0" applyBorder="0" applyAlignment="0"/>
    <xf numFmtId="0" fontId="42" fillId="29" borderId="0" applyNumberFormat="0" applyBorder="0" applyAlignment="0" applyProtection="0">
      <alignment vertical="center"/>
    </xf>
    <xf numFmtId="194" fontId="57" fillId="0" borderId="0" applyFill="0" applyBorder="0" applyAlignment="0"/>
    <xf numFmtId="178" fontId="47" fillId="0" borderId="0" applyFill="0" applyBorder="0" applyAlignment="0"/>
    <xf numFmtId="186" fontId="57" fillId="0" borderId="0" applyFill="0" applyBorder="0" applyAlignment="0"/>
    <xf numFmtId="43" fontId="43" fillId="0" borderId="0" applyFont="0" applyFill="0" applyBorder="0" applyAlignment="0" applyProtection="0">
      <alignment vertical="center"/>
    </xf>
    <xf numFmtId="0" fontId="43" fillId="0" borderId="0" applyFont="0" applyFill="0" applyBorder="0" applyAlignment="0" applyProtection="0"/>
    <xf numFmtId="0" fontId="44" fillId="27" borderId="0" applyNumberFormat="0" applyBorder="0" applyAlignment="0" applyProtection="0">
      <alignment vertical="center"/>
    </xf>
    <xf numFmtId="181" fontId="43" fillId="0" borderId="0" applyFont="0" applyFill="0" applyBorder="0" applyAlignment="0" applyProtection="0"/>
    <xf numFmtId="184" fontId="43" fillId="0" borderId="0" applyFont="0" applyFill="0" applyBorder="0" applyAlignment="0" applyProtection="0"/>
    <xf numFmtId="3" fontId="43" fillId="0" borderId="0" applyFont="0" applyFill="0" applyBorder="0" applyAlignment="0" applyProtection="0"/>
    <xf numFmtId="0" fontId="43" fillId="0" borderId="0" applyFont="0" applyFill="0" applyBorder="0" applyAlignment="0" applyProtection="0"/>
    <xf numFmtId="186" fontId="43" fillId="0" borderId="0" applyFont="0" applyFill="0" applyBorder="0" applyAlignment="0" applyProtection="0"/>
    <xf numFmtId="0" fontId="43" fillId="0" borderId="0"/>
    <xf numFmtId="191" fontId="43" fillId="0" borderId="0" applyFont="0" applyFill="0" applyBorder="0" applyAlignment="0" applyProtection="0"/>
    <xf numFmtId="193" fontId="43" fillId="0" borderId="0" applyFont="0" applyFill="0" applyBorder="0" applyAlignment="0" applyProtection="0">
      <alignment vertical="center"/>
    </xf>
    <xf numFmtId="0" fontId="43" fillId="0" borderId="0" applyFont="0" applyFill="0" applyBorder="0" applyAlignment="0" applyProtection="0"/>
    <xf numFmtId="14" fontId="67" fillId="0" borderId="0" applyFill="0" applyBorder="0" applyAlignment="0"/>
    <xf numFmtId="0" fontId="42" fillId="31" borderId="0" applyNumberFormat="0" applyBorder="0" applyAlignment="0" applyProtection="0">
      <alignment vertical="center"/>
    </xf>
    <xf numFmtId="38" fontId="55" fillId="0" borderId="23">
      <alignment vertical="center"/>
    </xf>
    <xf numFmtId="181" fontId="47" fillId="0" borderId="0" applyFill="0" applyBorder="0" applyAlignment="0"/>
    <xf numFmtId="186" fontId="57" fillId="0" borderId="0" applyFill="0" applyBorder="0" applyAlignment="0"/>
    <xf numFmtId="178" fontId="47" fillId="0" borderId="0" applyFill="0" applyBorder="0" applyAlignment="0"/>
    <xf numFmtId="186" fontId="57" fillId="0" borderId="0" applyFill="0" applyBorder="0" applyAlignment="0"/>
    <xf numFmtId="2" fontId="43" fillId="0" borderId="0" applyFont="0" applyFill="0" applyBorder="0" applyAlignment="0" applyProtection="0"/>
    <xf numFmtId="0" fontId="56" fillId="0" borderId="24" applyNumberFormat="0" applyFill="0" applyAlignment="0" applyProtection="0">
      <alignment vertical="center"/>
    </xf>
    <xf numFmtId="0" fontId="73" fillId="33" borderId="0" applyNumberFormat="0" applyBorder="0" applyAlignment="0" applyProtection="0"/>
    <xf numFmtId="43" fontId="43" fillId="0" borderId="0" applyFont="0" applyFill="0" applyBorder="0" applyAlignment="0" applyProtection="0"/>
    <xf numFmtId="0" fontId="58" fillId="0" borderId="25" applyNumberFormat="0" applyAlignment="0" applyProtection="0">
      <alignment horizontal="left" vertical="center"/>
    </xf>
    <xf numFmtId="43" fontId="43" fillId="0" borderId="0" applyFont="0" applyFill="0" applyBorder="0" applyAlignment="0" applyProtection="0"/>
    <xf numFmtId="0" fontId="58" fillId="0" borderId="28">
      <alignment horizontal="left" vertical="center"/>
    </xf>
    <xf numFmtId="0" fontId="64" fillId="0" borderId="0" applyNumberFormat="0" applyFill="0" applyBorder="0" applyAlignment="0" applyProtection="0"/>
    <xf numFmtId="0" fontId="73" fillId="17" borderId="4" applyNumberFormat="0" applyBorder="0" applyAlignment="0" applyProtection="0"/>
    <xf numFmtId="181" fontId="47" fillId="0" borderId="0" applyFill="0" applyBorder="0" applyAlignment="0"/>
    <xf numFmtId="186" fontId="57" fillId="0" borderId="0" applyFill="0" applyBorder="0" applyAlignment="0"/>
    <xf numFmtId="0" fontId="43" fillId="0" borderId="27" applyNumberFormat="0" applyFont="0" applyFill="0" applyAlignment="0" applyProtection="0"/>
    <xf numFmtId="186" fontId="57" fillId="0" borderId="0" applyFill="0" applyBorder="0" applyAlignment="0"/>
    <xf numFmtId="183" fontId="51" fillId="0" borderId="0"/>
    <xf numFmtId="0" fontId="40" fillId="0" borderId="0"/>
    <xf numFmtId="0" fontId="49" fillId="28" borderId="0" applyNumberFormat="0" applyBorder="0" applyAlignment="0" applyProtection="0">
      <alignment vertical="center"/>
    </xf>
    <xf numFmtId="179" fontId="43" fillId="0" borderId="0" applyFont="0" applyFill="0" applyBorder="0" applyAlignment="0" applyProtection="0"/>
    <xf numFmtId="0" fontId="49" fillId="28" borderId="0" applyNumberFormat="0" applyBorder="0" applyAlignment="0" applyProtection="0">
      <alignment vertical="center"/>
    </xf>
    <xf numFmtId="0" fontId="54" fillId="0" borderId="0" applyNumberFormat="0" applyFill="0" applyBorder="0" applyAlignment="0" applyProtection="0">
      <alignment vertical="center"/>
    </xf>
    <xf numFmtId="184" fontId="43" fillId="0" borderId="0" applyFont="0" applyFill="0" applyBorder="0" applyAlignment="0" applyProtection="0"/>
    <xf numFmtId="10" fontId="43" fillId="0" borderId="0" applyFont="0" applyFill="0" applyBorder="0" applyAlignment="0" applyProtection="0"/>
    <xf numFmtId="196" fontId="43" fillId="0" borderId="0" applyFont="0" applyFill="0" applyBorder="0" applyAlignment="0" applyProtection="0"/>
    <xf numFmtId="0" fontId="44" fillId="27" borderId="0" applyNumberFormat="0" applyBorder="0" applyAlignment="0" applyProtection="0">
      <alignment vertical="center"/>
    </xf>
    <xf numFmtId="40" fontId="43" fillId="0" borderId="0" applyFont="0" applyFill="0" applyBorder="0" applyAlignment="0" applyProtection="0"/>
    <xf numFmtId="181" fontId="47" fillId="0" borderId="0" applyFill="0" applyBorder="0" applyAlignment="0"/>
    <xf numFmtId="0" fontId="69" fillId="6" borderId="22" applyNumberFormat="0" applyAlignment="0" applyProtection="0">
      <alignment vertical="center"/>
    </xf>
    <xf numFmtId="186" fontId="57" fillId="0" borderId="0" applyFill="0" applyBorder="0" applyAlignment="0"/>
    <xf numFmtId="186" fontId="57" fillId="0" borderId="0" applyFill="0" applyBorder="0" applyAlignment="0"/>
    <xf numFmtId="0" fontId="49" fillId="28" borderId="0" applyNumberFormat="0" applyBorder="0" applyAlignment="0" applyProtection="0">
      <alignment vertical="center"/>
    </xf>
    <xf numFmtId="49" fontId="67" fillId="0" borderId="0" applyFill="0" applyBorder="0" applyAlignment="0"/>
    <xf numFmtId="0" fontId="49" fillId="28" borderId="0" applyNumberFormat="0" applyBorder="0" applyAlignment="0" applyProtection="0">
      <alignment vertical="center"/>
    </xf>
    <xf numFmtId="196" fontId="47" fillId="0" borderId="0" applyFill="0" applyBorder="0" applyAlignment="0"/>
    <xf numFmtId="188" fontId="47" fillId="0" borderId="0" applyFill="0" applyBorder="0" applyAlignment="0"/>
    <xf numFmtId="0" fontId="63" fillId="0" borderId="29" applyNumberFormat="0" applyFill="0" applyAlignment="0" applyProtection="0">
      <alignment vertical="center"/>
    </xf>
    <xf numFmtId="0" fontId="63" fillId="0" borderId="29" applyNumberFormat="0" applyFill="0" applyAlignment="0" applyProtection="0">
      <alignment vertical="center"/>
    </xf>
    <xf numFmtId="0" fontId="63" fillId="0" borderId="29" applyNumberFormat="0" applyFill="0" applyAlignment="0" applyProtection="0">
      <alignment vertical="center"/>
    </xf>
    <xf numFmtId="0" fontId="56" fillId="0" borderId="24" applyNumberFormat="0" applyFill="0" applyAlignment="0" applyProtection="0">
      <alignment vertical="center"/>
    </xf>
    <xf numFmtId="0" fontId="56" fillId="0" borderId="24" applyNumberFormat="0" applyFill="0" applyAlignment="0" applyProtection="0">
      <alignment vertical="center"/>
    </xf>
    <xf numFmtId="0" fontId="50" fillId="0" borderId="26" applyNumberFormat="0" applyFill="0" applyAlignment="0" applyProtection="0">
      <alignment vertical="center"/>
    </xf>
    <xf numFmtId="0" fontId="50" fillId="0" borderId="26" applyNumberFormat="0" applyFill="0" applyAlignment="0" applyProtection="0">
      <alignment vertical="center"/>
    </xf>
    <xf numFmtId="0" fontId="50" fillId="0" borderId="26" applyNumberFormat="0" applyFill="0" applyAlignment="0" applyProtection="0">
      <alignment vertical="center"/>
    </xf>
    <xf numFmtId="43" fontId="43" fillId="0" borderId="0" applyFont="0" applyFill="0" applyBorder="0" applyAlignment="0" applyProtection="0"/>
    <xf numFmtId="0" fontId="50" fillId="0" borderId="0" applyNumberFormat="0" applyFill="0" applyBorder="0" applyAlignment="0" applyProtection="0">
      <alignment vertical="center"/>
    </xf>
    <xf numFmtId="43" fontId="43" fillId="0" borderId="0" applyFont="0" applyFill="0" applyBorder="0" applyAlignment="0" applyProtection="0"/>
    <xf numFmtId="0" fontId="50" fillId="0" borderId="0" applyNumberFormat="0" applyFill="0" applyBorder="0" applyAlignment="0" applyProtection="0">
      <alignment vertical="center"/>
    </xf>
    <xf numFmtId="41" fontId="43" fillId="0" borderId="0" applyFont="0" applyFill="0" applyBorder="0" applyAlignment="0" applyProtection="0"/>
    <xf numFmtId="43" fontId="43" fillId="0" borderId="0" applyFont="0" applyFill="0" applyBorder="0" applyAlignment="0" applyProtection="0"/>
    <xf numFmtId="0" fontId="75" fillId="48" borderId="32" applyNumberFormat="0" applyAlignment="0" applyProtection="0">
      <alignment vertical="center"/>
    </xf>
    <xf numFmtId="0" fontId="50" fillId="0" borderId="0" applyNumberFormat="0" applyFill="0" applyBorder="0" applyAlignment="0" applyProtection="0">
      <alignment vertical="center"/>
    </xf>
    <xf numFmtId="0" fontId="49" fillId="28" borderId="0" applyNumberFormat="0" applyBorder="0" applyAlignment="0" applyProtection="0">
      <alignment vertical="center"/>
    </xf>
    <xf numFmtId="0" fontId="54" fillId="0" borderId="0" applyNumberFormat="0" applyFill="0" applyBorder="0" applyAlignment="0" applyProtection="0">
      <alignment vertical="center"/>
    </xf>
    <xf numFmtId="0" fontId="49" fillId="28" borderId="0" applyNumberFormat="0" applyBorder="0" applyAlignment="0" applyProtection="0">
      <alignment vertical="center"/>
    </xf>
    <xf numFmtId="0" fontId="54" fillId="0" borderId="0" applyNumberFormat="0" applyFill="0" applyBorder="0" applyAlignment="0" applyProtection="0">
      <alignment vertical="center"/>
    </xf>
    <xf numFmtId="0" fontId="46" fillId="28" borderId="0" applyNumberFormat="0" applyBorder="0" applyAlignment="0" applyProtection="0">
      <alignment vertical="center"/>
    </xf>
    <xf numFmtId="0" fontId="46" fillId="28" borderId="0" applyNumberFormat="0" applyBorder="0" applyAlignment="0" applyProtection="0">
      <alignment vertical="center"/>
    </xf>
    <xf numFmtId="0" fontId="46" fillId="28" borderId="0" applyNumberFormat="0" applyBorder="0" applyAlignment="0" applyProtection="0">
      <alignment vertical="center"/>
    </xf>
    <xf numFmtId="43" fontId="43" fillId="0" borderId="0" applyFont="0" applyFill="0" applyBorder="0" applyAlignment="0" applyProtection="0"/>
    <xf numFmtId="43" fontId="43" fillId="0" borderId="0" applyFont="0" applyFill="0" applyBorder="0" applyAlignment="0" applyProtection="0"/>
    <xf numFmtId="0" fontId="49" fillId="28" borderId="0" applyNumberFormat="0" applyBorder="0" applyAlignment="0" applyProtection="0">
      <alignment vertical="center"/>
    </xf>
    <xf numFmtId="0" fontId="49" fillId="28" borderId="0" applyNumberFormat="0" applyBorder="0" applyAlignment="0" applyProtection="0">
      <alignment vertical="center"/>
    </xf>
    <xf numFmtId="0" fontId="49" fillId="28" borderId="0" applyNumberFormat="0" applyBorder="0" applyAlignment="0" applyProtection="0">
      <alignment vertical="center"/>
    </xf>
    <xf numFmtId="0" fontId="49" fillId="28" borderId="0" applyNumberFormat="0" applyBorder="0" applyAlignment="0" applyProtection="0">
      <alignment vertical="center"/>
    </xf>
    <xf numFmtId="0" fontId="49" fillId="28" borderId="0" applyNumberFormat="0" applyBorder="0" applyAlignment="0" applyProtection="0">
      <alignment vertical="center"/>
    </xf>
    <xf numFmtId="0" fontId="49" fillId="28" borderId="0" applyNumberFormat="0" applyBorder="0" applyAlignment="0" applyProtection="0">
      <alignment vertical="center"/>
    </xf>
    <xf numFmtId="0" fontId="49" fillId="28" borderId="0" applyNumberFormat="0" applyBorder="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46" borderId="0" applyNumberFormat="0" applyBorder="0" applyAlignment="0" applyProtection="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alignment vertical="center"/>
    </xf>
    <xf numFmtId="0" fontId="43" fillId="0" borderId="0">
      <alignment vertical="center"/>
    </xf>
    <xf numFmtId="0" fontId="43" fillId="0" borderId="0">
      <alignment vertical="center"/>
    </xf>
    <xf numFmtId="0" fontId="43" fillId="0" borderId="0"/>
    <xf numFmtId="0" fontId="43" fillId="0" borderId="0"/>
    <xf numFmtId="38" fontId="43" fillId="0" borderId="0" applyFont="0" applyFill="0" applyBorder="0" applyAlignment="0" applyProtection="0"/>
    <xf numFmtId="0" fontId="44" fillId="27" borderId="0" applyNumberFormat="0" applyBorder="0" applyAlignment="0" applyProtection="0">
      <alignment vertical="center"/>
    </xf>
    <xf numFmtId="0" fontId="43" fillId="0" borderId="0" applyFont="0" applyFill="0" applyBorder="0" applyAlignment="0" applyProtection="0"/>
    <xf numFmtId="0" fontId="43" fillId="0" borderId="0" applyFont="0" applyFill="0" applyBorder="0" applyAlignment="0" applyProtection="0"/>
    <xf numFmtId="0" fontId="62" fillId="27" borderId="0" applyNumberFormat="0" applyBorder="0" applyAlignment="0" applyProtection="0">
      <alignment vertical="center"/>
    </xf>
    <xf numFmtId="0" fontId="62" fillId="27" borderId="0" applyNumberFormat="0" applyBorder="0" applyAlignment="0" applyProtection="0">
      <alignment vertical="center"/>
    </xf>
    <xf numFmtId="0" fontId="62"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70" fillId="0" borderId="31" applyNumberFormat="0" applyFill="0" applyAlignment="0" applyProtection="0">
      <alignment vertical="center"/>
    </xf>
    <xf numFmtId="0" fontId="70" fillId="0" borderId="31" applyNumberFormat="0" applyFill="0" applyAlignment="0" applyProtection="0">
      <alignment vertical="center"/>
    </xf>
    <xf numFmtId="0" fontId="70" fillId="0" borderId="31" applyNumberFormat="0" applyFill="0" applyAlignment="0" applyProtection="0">
      <alignment vertical="center"/>
    </xf>
    <xf numFmtId="193" fontId="43" fillId="0" borderId="0" applyFont="0" applyFill="0" applyBorder="0" applyAlignment="0" applyProtection="0">
      <alignment vertical="center"/>
    </xf>
    <xf numFmtId="193" fontId="43" fillId="0" borderId="0" applyFont="0" applyFill="0" applyBorder="0" applyAlignment="0" applyProtection="0">
      <alignment vertical="center"/>
    </xf>
    <xf numFmtId="43" fontId="43" fillId="0" borderId="0" applyFont="0" applyFill="0" applyBorder="0" applyAlignment="0" applyProtection="0"/>
    <xf numFmtId="180" fontId="43" fillId="0" borderId="0" applyFont="0" applyFill="0" applyBorder="0" applyAlignment="0" applyProtection="0"/>
    <xf numFmtId="43" fontId="43" fillId="0" borderId="0" applyFont="0" applyFill="0" applyBorder="0" applyAlignment="0" applyProtection="0"/>
    <xf numFmtId="0" fontId="75" fillId="48" borderId="32" applyNumberFormat="0" applyAlignment="0" applyProtection="0">
      <alignment vertical="center"/>
    </xf>
    <xf numFmtId="43" fontId="43" fillId="0" borderId="0" applyFont="0" applyFill="0" applyBorder="0" applyAlignment="0" applyProtection="0"/>
    <xf numFmtId="0" fontId="75" fillId="48" borderId="32" applyNumberFormat="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5" fillId="0" borderId="30" applyNumberFormat="0" applyFill="0" applyAlignment="0" applyProtection="0">
      <alignment vertical="center"/>
    </xf>
    <xf numFmtId="177" fontId="43" fillId="0" borderId="0" applyFont="0" applyFill="0" applyBorder="0" applyAlignment="0" applyProtection="0"/>
    <xf numFmtId="41" fontId="43" fillId="0" borderId="0" applyFont="0" applyFill="0" applyBorder="0" applyAlignment="0" applyProtection="0"/>
    <xf numFmtId="185" fontId="43" fillId="0" borderId="0" applyFont="0" applyFill="0" applyBorder="0" applyAlignment="0" applyProtection="0"/>
    <xf numFmtId="190" fontId="43" fillId="0" borderId="0" applyFont="0" applyFill="0" applyBorder="0" applyAlignment="0" applyProtection="0"/>
    <xf numFmtId="182" fontId="43" fillId="0" borderId="0" applyFont="0" applyFill="0" applyBorder="0" applyAlignment="0" applyProtection="0"/>
    <xf numFmtId="0" fontId="77" fillId="0" borderId="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alignment vertical="center"/>
    </xf>
    <xf numFmtId="0" fontId="42" fillId="29" borderId="0" applyNumberFormat="0" applyBorder="0" applyAlignment="0" applyProtection="0">
      <alignment vertical="center"/>
    </xf>
    <xf numFmtId="43" fontId="43" fillId="0" borderId="0" applyFont="0" applyFill="0" applyBorder="0" applyAlignment="0" applyProtection="0">
      <alignment vertical="center"/>
    </xf>
    <xf numFmtId="43"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0" fontId="42" fillId="29" borderId="0" applyNumberFormat="0" applyBorder="0" applyAlignment="0" applyProtection="0">
      <alignment vertical="center"/>
    </xf>
    <xf numFmtId="0" fontId="42" fillId="29"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38" borderId="0" applyNumberFormat="0" applyBorder="0" applyAlignment="0" applyProtection="0">
      <alignment vertical="center"/>
    </xf>
    <xf numFmtId="0" fontId="42" fillId="26" borderId="0" applyNumberFormat="0" applyBorder="0" applyAlignment="0" applyProtection="0">
      <alignment vertical="center"/>
    </xf>
    <xf numFmtId="0" fontId="42" fillId="26" borderId="0" applyNumberFormat="0" applyBorder="0" applyAlignment="0" applyProtection="0">
      <alignment vertical="center"/>
    </xf>
    <xf numFmtId="0" fontId="42" fillId="46" borderId="0" applyNumberFormat="0" applyBorder="0" applyAlignment="0" applyProtection="0">
      <alignment vertical="center"/>
    </xf>
    <xf numFmtId="0" fontId="42" fillId="46" borderId="0" applyNumberFormat="0" applyBorder="0" applyAlignment="0" applyProtection="0">
      <alignment vertical="center"/>
    </xf>
    <xf numFmtId="0" fontId="42" fillId="29" borderId="0" applyNumberFormat="0" applyBorder="0" applyAlignment="0" applyProtection="0">
      <alignment vertical="center"/>
    </xf>
    <xf numFmtId="0" fontId="42" fillId="29" borderId="0" applyNumberFormat="0" applyBorder="0" applyAlignment="0" applyProtection="0">
      <alignment vertical="center"/>
    </xf>
    <xf numFmtId="0" fontId="42" fillId="31" borderId="0" applyNumberFormat="0" applyBorder="0" applyAlignment="0" applyProtection="0">
      <alignment vertical="center"/>
    </xf>
    <xf numFmtId="0" fontId="42" fillId="31" borderId="0" applyNumberFormat="0" applyBorder="0" applyAlignment="0" applyProtection="0">
      <alignment vertical="center"/>
    </xf>
    <xf numFmtId="0" fontId="66" fillId="30" borderId="0" applyNumberFormat="0" applyBorder="0" applyAlignment="0" applyProtection="0">
      <alignment vertical="center"/>
    </xf>
    <xf numFmtId="0" fontId="69" fillId="6" borderId="22" applyNumberFormat="0" applyAlignment="0" applyProtection="0">
      <alignment vertical="center"/>
    </xf>
    <xf numFmtId="0" fontId="69" fillId="6" borderId="22" applyNumberFormat="0" applyAlignment="0" applyProtection="0">
      <alignment vertical="center"/>
    </xf>
    <xf numFmtId="0" fontId="40" fillId="0" borderId="0"/>
    <xf numFmtId="0" fontId="35" fillId="0" borderId="0"/>
  </cellStyleXfs>
  <cellXfs count="238">
    <xf numFmtId="0" fontId="0" fillId="0" borderId="0" xfId="0">
      <alignment vertical="center"/>
    </xf>
    <xf numFmtId="0" fontId="1" fillId="2" borderId="0" xfId="0" applyFont="1" applyFill="1">
      <alignment vertical="center"/>
    </xf>
    <xf numFmtId="0" fontId="1" fillId="0" borderId="0" xfId="0" applyFont="1" applyFill="1">
      <alignment vertical="center"/>
    </xf>
    <xf numFmtId="0" fontId="2"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1" fillId="2" borderId="0" xfId="0" applyFont="1" applyFill="1" applyAlignment="1">
      <alignment horizontal="left" vertical="center" wrapText="1"/>
    </xf>
    <xf numFmtId="0" fontId="6" fillId="0" borderId="0" xfId="0" applyFont="1" applyAlignment="1">
      <alignment horizontal="left" vertical="center" wrapText="1"/>
    </xf>
    <xf numFmtId="0" fontId="6" fillId="2" borderId="0" xfId="0" applyFont="1" applyFill="1" applyAlignment="1">
      <alignment horizontal="left" vertical="center" wrapText="1"/>
    </xf>
    <xf numFmtId="0" fontId="1" fillId="0" borderId="0" xfId="0" applyFont="1" applyAlignment="1">
      <alignment horizontal="left" vertical="center" wrapText="1"/>
    </xf>
    <xf numFmtId="0" fontId="6" fillId="0" borderId="0" xfId="0" applyFont="1" applyFill="1" applyAlignment="1">
      <alignment horizontal="left" vertical="center" wrapText="1"/>
    </xf>
    <xf numFmtId="0" fontId="1" fillId="0" borderId="0" xfId="0" applyFont="1" applyFill="1" applyAlignment="1">
      <alignment horizontal="left" vertical="center" wrapText="1"/>
    </xf>
    <xf numFmtId="0" fontId="5"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7" fillId="0" borderId="0" xfId="0" applyFont="1" applyBorder="1" applyAlignment="1">
      <alignment horizontal="lef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horizontal="left" vertical="center"/>
    </xf>
    <xf numFmtId="43" fontId="7" fillId="0" borderId="0" xfId="0" applyNumberFormat="1" applyFont="1" applyAlignment="1">
      <alignment vertical="center"/>
    </xf>
    <xf numFmtId="0" fontId="1" fillId="0" borderId="0" xfId="0" applyFont="1" applyAlignment="1">
      <alignment vertical="center"/>
    </xf>
    <xf numFmtId="43" fontId="7" fillId="0" borderId="3" xfId="0" applyNumberFormat="1" applyFont="1" applyBorder="1" applyAlignment="1">
      <alignment vertical="center"/>
    </xf>
    <xf numFmtId="43" fontId="7" fillId="0" borderId="0" xfId="0" applyNumberFormat="1" applyFont="1" applyBorder="1" applyAlignment="1">
      <alignment vertical="center"/>
    </xf>
    <xf numFmtId="43" fontId="7" fillId="0" borderId="1" xfId="0" applyNumberFormat="1" applyFont="1" applyBorder="1" applyAlignment="1">
      <alignment horizontal="center" vertical="center"/>
    </xf>
    <xf numFmtId="0" fontId="1" fillId="0" borderId="0" xfId="0" applyFont="1" applyFill="1" applyAlignment="1">
      <alignment horizontal="left" vertical="center"/>
    </xf>
    <xf numFmtId="43" fontId="7" fillId="0" borderId="0" xfId="0" applyNumberFormat="1" applyFont="1" applyFill="1" applyBorder="1" applyAlignment="1">
      <alignment vertical="center"/>
    </xf>
    <xf numFmtId="43" fontId="7" fillId="0" borderId="0" xfId="0" applyNumberFormat="1" applyFont="1" applyFill="1" applyAlignment="1">
      <alignment vertical="center"/>
    </xf>
    <xf numFmtId="43" fontId="7" fillId="0" borderId="0" xfId="0" applyNumberFormat="1" applyFont="1" applyFill="1" applyAlignment="1">
      <alignment horizontal="center" vertical="center"/>
    </xf>
    <xf numFmtId="43" fontId="7" fillId="0" borderId="0" xfId="0" applyNumberFormat="1" applyFont="1" applyFill="1" applyAlignment="1">
      <alignment horizontal="right" vertical="center"/>
    </xf>
    <xf numFmtId="0" fontId="1" fillId="0" borderId="1" xfId="0" applyFont="1" applyBorder="1" applyAlignment="1">
      <alignment horizontal="left" vertical="center"/>
    </xf>
    <xf numFmtId="0" fontId="1" fillId="0" borderId="0" xfId="0" applyFont="1" applyBorder="1" applyAlignment="1">
      <alignment horizontal="center" vertical="center"/>
    </xf>
    <xf numFmtId="0" fontId="7" fillId="0" borderId="0" xfId="0" applyFont="1" applyBorder="1" applyAlignment="1">
      <alignment horizontal="left" vertical="center"/>
    </xf>
    <xf numFmtId="0" fontId="1" fillId="0" borderId="0" xfId="0" applyFont="1" applyFill="1" applyBorder="1" applyAlignment="1">
      <alignment horizontal="center" vertical="center"/>
    </xf>
    <xf numFmtId="49" fontId="7" fillId="0" borderId="0" xfId="0" applyNumberFormat="1" applyFont="1" applyBorder="1" applyAlignment="1">
      <alignment horizontal="left" vertical="center"/>
    </xf>
    <xf numFmtId="43" fontId="7" fillId="0" borderId="0" xfId="0" applyNumberFormat="1" applyFont="1" applyFill="1" applyBorder="1" applyAlignment="1">
      <alignment horizontal="center" vertical="center"/>
    </xf>
    <xf numFmtId="0" fontId="7" fillId="0" borderId="0" xfId="0" applyFont="1" applyBorder="1">
      <alignment vertical="center"/>
    </xf>
    <xf numFmtId="0" fontId="1" fillId="0" borderId="2" xfId="0" applyFont="1" applyFill="1" applyBorder="1" applyAlignment="1">
      <alignment horizontal="left" vertical="center" wrapText="1"/>
    </xf>
    <xf numFmtId="0" fontId="7" fillId="0" borderId="0" xfId="0" applyFont="1" applyFill="1" applyBorder="1" applyAlignment="1">
      <alignment horizontal="left" vertical="center"/>
    </xf>
    <xf numFmtId="0" fontId="7" fillId="0" borderId="0" xfId="0" applyFont="1" applyFill="1" applyBorder="1">
      <alignment vertical="center"/>
    </xf>
    <xf numFmtId="0" fontId="7" fillId="0" borderId="0" xfId="0" applyFont="1" applyFill="1" applyBorder="1" applyAlignment="1">
      <alignment horizontal="center" vertical="center"/>
    </xf>
    <xf numFmtId="43" fontId="7"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1" fillId="0" borderId="0" xfId="0" applyFont="1" applyFill="1" applyAlignment="1">
      <alignment horizontal="center" vertical="center"/>
    </xf>
    <xf numFmtId="43" fontId="7" fillId="0" borderId="3" xfId="0" applyNumberFormat="1" applyFont="1" applyFill="1" applyBorder="1" applyAlignment="1">
      <alignment vertical="center"/>
    </xf>
    <xf numFmtId="0" fontId="7" fillId="0" borderId="0" xfId="0" applyFont="1">
      <alignment vertical="center"/>
    </xf>
    <xf numFmtId="43" fontId="7" fillId="0" borderId="0" xfId="0" applyNumberFormat="1" applyFont="1" applyBorder="1" applyAlignment="1">
      <alignment horizontal="right" vertical="center"/>
    </xf>
    <xf numFmtId="0" fontId="1" fillId="0" borderId="0" xfId="0" applyFont="1" applyBorder="1">
      <alignment vertical="center"/>
    </xf>
    <xf numFmtId="43" fontId="7" fillId="0" borderId="3" xfId="0" applyNumberFormat="1" applyFont="1" applyBorder="1" applyAlignment="1">
      <alignment horizontal="right" vertical="center"/>
    </xf>
    <xf numFmtId="43" fontId="1" fillId="0" borderId="0" xfId="0" applyNumberFormat="1" applyFont="1" applyBorder="1" applyAlignment="1">
      <alignment horizontal="right" vertical="center"/>
    </xf>
    <xf numFmtId="43" fontId="7" fillId="0" borderId="0" xfId="0" applyNumberFormat="1" applyFont="1" applyFill="1" applyAlignment="1">
      <alignment horizontal="center" vertical="center" wrapText="1"/>
    </xf>
    <xf numFmtId="43" fontId="7" fillId="0" borderId="3" xfId="0" applyNumberFormat="1" applyFont="1" applyBorder="1" applyAlignment="1">
      <alignment horizontal="center" vertical="center" wrapText="1"/>
    </xf>
    <xf numFmtId="43" fontId="7" fillId="0" borderId="0" xfId="0" applyNumberFormat="1" applyFont="1" applyBorder="1" applyAlignment="1">
      <alignment horizontal="center" vertical="center" wrapText="1"/>
    </xf>
    <xf numFmtId="10" fontId="1" fillId="0" borderId="2" xfId="0" applyNumberFormat="1" applyFont="1" applyBorder="1" applyAlignment="1">
      <alignment horizontal="center" vertical="center"/>
    </xf>
    <xf numFmtId="197" fontId="1" fillId="0" borderId="0" xfId="0" applyNumberFormat="1" applyFont="1">
      <alignment vertical="center"/>
    </xf>
    <xf numFmtId="10" fontId="7" fillId="0" borderId="3" xfId="0" applyNumberFormat="1" applyFont="1" applyBorder="1" applyAlignment="1">
      <alignment horizontal="center" vertical="center"/>
    </xf>
    <xf numFmtId="10" fontId="7" fillId="0" borderId="0" xfId="0" applyNumberFormat="1" applyFont="1" applyBorder="1" applyAlignment="1">
      <alignment horizontal="center" vertical="center"/>
    </xf>
    <xf numFmtId="197" fontId="1" fillId="0" borderId="1" xfId="0" applyNumberFormat="1" applyFont="1" applyBorder="1" applyAlignment="1">
      <alignment horizontal="center" vertical="center"/>
    </xf>
    <xf numFmtId="10" fontId="7" fillId="0" borderId="1" xfId="0" applyNumberFormat="1" applyFont="1" applyBorder="1" applyAlignment="1">
      <alignment horizontal="center" vertical="center"/>
    </xf>
    <xf numFmtId="197" fontId="1" fillId="0" borderId="0" xfId="0" applyNumberFormat="1" applyFont="1" applyFill="1">
      <alignment vertical="center"/>
    </xf>
    <xf numFmtId="197" fontId="1" fillId="0" borderId="0" xfId="0" applyNumberFormat="1" applyFont="1" applyFill="1" applyAlignment="1">
      <alignment horizontal="center" vertical="center"/>
    </xf>
    <xf numFmtId="10" fontId="7" fillId="0" borderId="0" xfId="0" applyNumberFormat="1" applyFont="1" applyFill="1" applyBorder="1" applyAlignment="1">
      <alignment horizontal="center" vertical="center"/>
    </xf>
    <xf numFmtId="43" fontId="7" fillId="0" borderId="2" xfId="0" applyNumberFormat="1" applyFont="1" applyBorder="1" applyAlignment="1">
      <alignment vertical="center"/>
    </xf>
    <xf numFmtId="0" fontId="1" fillId="0" borderId="0" xfId="0" applyFont="1" applyFill="1" applyBorder="1">
      <alignment vertical="center"/>
    </xf>
    <xf numFmtId="43" fontId="7" fillId="0" borderId="0" xfId="0" applyNumberFormat="1" applyFont="1" applyBorder="1" applyAlignment="1">
      <alignment horizontal="center" vertical="center"/>
    </xf>
    <xf numFmtId="43" fontId="7" fillId="0" borderId="3" xfId="0" applyNumberFormat="1" applyFont="1" applyBorder="1" applyAlignment="1">
      <alignment horizontal="center" vertical="center"/>
    </xf>
    <xf numFmtId="0" fontId="7" fillId="0" borderId="2" xfId="0" applyFont="1" applyBorder="1" applyAlignment="1">
      <alignment horizontal="center" vertical="center"/>
    </xf>
    <xf numFmtId="43" fontId="1" fillId="0" borderId="0" xfId="0" applyNumberFormat="1" applyFont="1" applyAlignment="1">
      <alignment horizontal="center" vertical="center"/>
    </xf>
    <xf numFmtId="0" fontId="5" fillId="0" borderId="0" xfId="0" applyFont="1" applyAlignment="1">
      <alignment vertical="center"/>
    </xf>
    <xf numFmtId="0" fontId="1" fillId="0" borderId="0" xfId="0" applyFont="1" applyFill="1" applyAlignment="1">
      <alignment vertical="center"/>
    </xf>
    <xf numFmtId="197" fontId="7" fillId="0" borderId="0" xfId="0" applyNumberFormat="1" applyFont="1" applyAlignment="1">
      <alignment horizontal="center" vertical="center"/>
    </xf>
    <xf numFmtId="197" fontId="1" fillId="0" borderId="0" xfId="0" applyNumberFormat="1"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xf>
    <xf numFmtId="0" fontId="7" fillId="0" borderId="3" xfId="0" applyFont="1" applyBorder="1" applyAlignment="1">
      <alignment horizontal="center" vertical="center"/>
    </xf>
    <xf numFmtId="0" fontId="7" fillId="0" borderId="3" xfId="0" applyFont="1" applyBorder="1" applyAlignment="1">
      <alignment vertical="center"/>
    </xf>
    <xf numFmtId="43" fontId="7" fillId="0" borderId="0" xfId="0" applyNumberFormat="1" applyFont="1" applyAlignment="1">
      <alignment vertical="center" wrapText="1"/>
    </xf>
    <xf numFmtId="43" fontId="7" fillId="0" borderId="3" xfId="0" applyNumberFormat="1" applyFont="1" applyBorder="1" applyAlignment="1">
      <alignment vertical="center" wrapText="1"/>
    </xf>
    <xf numFmtId="0" fontId="8" fillId="0" borderId="0" xfId="0" applyFont="1">
      <alignment vertical="center"/>
    </xf>
    <xf numFmtId="0" fontId="8" fillId="0" borderId="0" xfId="0" applyFont="1" applyFill="1">
      <alignment vertical="center"/>
    </xf>
    <xf numFmtId="195" fontId="8" fillId="0" borderId="0" xfId="0" applyNumberFormat="1" applyFont="1">
      <alignment vertical="center"/>
    </xf>
    <xf numFmtId="0" fontId="8" fillId="0" borderId="0" xfId="0" applyFont="1" applyAlignment="1">
      <alignment horizontal="center" vertical="center"/>
    </xf>
    <xf numFmtId="0" fontId="8" fillId="0" borderId="4" xfId="0" applyFont="1" applyBorder="1">
      <alignment vertical="center"/>
    </xf>
    <xf numFmtId="0" fontId="8" fillId="0" borderId="4" xfId="0" applyFont="1" applyBorder="1" applyAlignment="1">
      <alignment horizontal="center" vertical="center"/>
    </xf>
    <xf numFmtId="0" fontId="8" fillId="0" borderId="4" xfId="0" applyFont="1" applyFill="1" applyBorder="1" applyAlignment="1">
      <alignment horizontal="center" vertical="center"/>
    </xf>
    <xf numFmtId="0" fontId="8" fillId="0" borderId="4" xfId="0" applyFont="1" applyBorder="1" applyAlignment="1">
      <alignment horizontal="center" vertical="center" wrapText="1"/>
    </xf>
    <xf numFmtId="195" fontId="8" fillId="0" borderId="4" xfId="0" applyNumberFormat="1" applyFont="1" applyBorder="1" applyAlignment="1">
      <alignment horizontal="center" vertical="center" wrapText="1"/>
    </xf>
    <xf numFmtId="43" fontId="8" fillId="0" borderId="4" xfId="276" applyNumberFormat="1" applyFont="1" applyFill="1" applyBorder="1" applyAlignment="1">
      <alignment horizontal="left" vertical="center"/>
    </xf>
    <xf numFmtId="43" fontId="8" fillId="0" borderId="4" xfId="276" applyNumberFormat="1" applyFont="1" applyBorder="1" applyAlignment="1">
      <alignment horizontal="left" vertical="center"/>
    </xf>
    <xf numFmtId="195" fontId="8" fillId="0" borderId="4" xfId="0" applyNumberFormat="1" applyFont="1" applyBorder="1">
      <alignment vertical="center"/>
    </xf>
    <xf numFmtId="10" fontId="8" fillId="0" borderId="4" xfId="276" applyNumberFormat="1" applyFont="1" applyFill="1" applyBorder="1" applyAlignment="1">
      <alignment horizontal="right" vertical="center"/>
    </xf>
    <xf numFmtId="43" fontId="8" fillId="0" borderId="4" xfId="276" applyNumberFormat="1" applyFont="1" applyBorder="1" applyAlignment="1">
      <alignment horizontal="center" vertical="center"/>
    </xf>
    <xf numFmtId="195" fontId="8" fillId="0" borderId="4" xfId="0" applyNumberFormat="1" applyFont="1" applyBorder="1" applyAlignment="1">
      <alignment horizontal="center" vertical="center"/>
    </xf>
    <xf numFmtId="10" fontId="7" fillId="0" borderId="4" xfId="276" applyNumberFormat="1" applyFont="1" applyFill="1" applyBorder="1" applyAlignment="1">
      <alignment horizontal="right" vertical="center"/>
    </xf>
    <xf numFmtId="0" fontId="7" fillId="0" borderId="0" xfId="0" applyFont="1" applyAlignment="1">
      <alignment horizontal="center" vertical="center"/>
    </xf>
    <xf numFmtId="0" fontId="7" fillId="2" borderId="0" xfId="0" applyFont="1" applyFill="1">
      <alignment vertical="center"/>
    </xf>
    <xf numFmtId="41" fontId="7" fillId="0" borderId="0" xfId="0" applyNumberFormat="1" applyFont="1">
      <alignment vertical="center"/>
    </xf>
    <xf numFmtId="43" fontId="7" fillId="0" borderId="0" xfId="0" applyNumberFormat="1" applyFont="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wrapText="1"/>
    </xf>
    <xf numFmtId="0" fontId="7" fillId="2" borderId="4"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4" xfId="0" applyFont="1" applyBorder="1">
      <alignment vertical="center"/>
    </xf>
    <xf numFmtId="41" fontId="7" fillId="0" borderId="4" xfId="0" applyNumberFormat="1" applyFont="1" applyBorder="1" applyAlignment="1">
      <alignment horizontal="center" vertical="center"/>
    </xf>
    <xf numFmtId="41" fontId="7" fillId="2" borderId="4" xfId="0" applyNumberFormat="1" applyFont="1" applyFill="1" applyBorder="1" applyAlignment="1">
      <alignment horizontal="center" vertical="center"/>
    </xf>
    <xf numFmtId="0" fontId="7" fillId="0" borderId="4" xfId="0" applyNumberFormat="1" applyFont="1" applyBorder="1" applyAlignment="1">
      <alignment horizontal="center" vertical="center"/>
    </xf>
    <xf numFmtId="43" fontId="7" fillId="0" borderId="4" xfId="0" applyNumberFormat="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195" fontId="7" fillId="0" borderId="4" xfId="0" applyNumberFormat="1" applyFont="1" applyBorder="1" applyAlignment="1">
      <alignment horizontal="center" vertical="center"/>
    </xf>
    <xf numFmtId="195" fontId="7" fillId="2" borderId="4" xfId="0" applyNumberFormat="1" applyFont="1" applyFill="1" applyBorder="1" applyAlignment="1">
      <alignment horizontal="center" vertical="center"/>
    </xf>
    <xf numFmtId="0" fontId="7" fillId="0" borderId="4" xfId="0" applyFont="1" applyBorder="1" applyAlignment="1">
      <alignment horizontal="left" vertical="center"/>
    </xf>
    <xf numFmtId="43" fontId="7" fillId="2" borderId="4" xfId="0" applyNumberFormat="1" applyFont="1" applyFill="1" applyBorder="1" applyAlignment="1">
      <alignment horizontal="center" vertical="center"/>
    </xf>
    <xf numFmtId="0" fontId="9" fillId="0" borderId="4" xfId="0" applyFont="1" applyBorder="1" applyAlignment="1">
      <alignment horizontal="center" vertical="center"/>
    </xf>
    <xf numFmtId="0" fontId="7" fillId="0" borderId="4" xfId="0" applyFont="1" applyFill="1" applyBorder="1" applyAlignment="1">
      <alignment horizontal="center" vertical="center"/>
    </xf>
    <xf numFmtId="43" fontId="7" fillId="0" borderId="4" xfId="0" applyNumberFormat="1" applyFont="1" applyFill="1" applyBorder="1" applyAlignment="1">
      <alignment horizontal="center" vertical="center"/>
    </xf>
    <xf numFmtId="195" fontId="7" fillId="0" borderId="4" xfId="0" applyNumberFormat="1" applyFont="1" applyFill="1" applyBorder="1" applyAlignment="1">
      <alignment horizontal="center" vertical="center"/>
    </xf>
    <xf numFmtId="187" fontId="9" fillId="0" borderId="4" xfId="0" applyNumberFormat="1" applyFont="1" applyFill="1" applyBorder="1" applyAlignment="1">
      <alignment horizontal="center" vertical="center"/>
    </xf>
    <xf numFmtId="43" fontId="9" fillId="0" borderId="4" xfId="276" applyNumberFormat="1" applyFont="1" applyFill="1" applyBorder="1" applyAlignment="1">
      <alignment horizontal="left" vertical="center"/>
    </xf>
    <xf numFmtId="192" fontId="9" fillId="2" borderId="4" xfId="0" applyNumberFormat="1" applyFont="1" applyFill="1" applyBorder="1" applyAlignment="1">
      <alignment horizontal="center" vertical="center"/>
    </xf>
    <xf numFmtId="0" fontId="9" fillId="2" borderId="4" xfId="0" applyFont="1" applyFill="1" applyBorder="1" applyAlignment="1">
      <alignment horizontal="center" vertical="center"/>
    </xf>
    <xf numFmtId="43" fontId="9" fillId="2" borderId="4" xfId="276" applyNumberFormat="1" applyFont="1" applyFill="1" applyBorder="1" applyAlignment="1">
      <alignment horizontal="left" vertical="center"/>
    </xf>
    <xf numFmtId="43" fontId="9" fillId="0" borderId="4" xfId="0" applyNumberFormat="1" applyFont="1" applyFill="1" applyBorder="1" applyAlignment="1">
      <alignment horizontal="center" vertical="center"/>
    </xf>
    <xf numFmtId="43" fontId="9" fillId="2" borderId="4" xfId="0" applyNumberFormat="1" applyFont="1" applyFill="1" applyBorder="1" applyAlignment="1">
      <alignment horizontal="center" vertical="center"/>
    </xf>
    <xf numFmtId="198" fontId="9" fillId="0" borderId="4" xfId="0" applyNumberFormat="1" applyFont="1" applyFill="1" applyBorder="1" applyAlignment="1">
      <alignment horizontal="center" vertical="center"/>
    </xf>
    <xf numFmtId="41" fontId="9" fillId="0" borderId="4" xfId="0" applyNumberFormat="1" applyFont="1" applyBorder="1" applyAlignment="1">
      <alignment horizontal="center" vertical="center"/>
    </xf>
    <xf numFmtId="41" fontId="7" fillId="0" borderId="4" xfId="0" applyNumberFormat="1" applyFont="1" applyFill="1" applyBorder="1" applyAlignment="1">
      <alignment horizontal="center" vertical="center"/>
    </xf>
    <xf numFmtId="41" fontId="9" fillId="0" borderId="4" xfId="276" applyNumberFormat="1" applyFont="1" applyFill="1" applyBorder="1" applyAlignment="1">
      <alignment horizontal="left" vertical="center"/>
    </xf>
    <xf numFmtId="41" fontId="9" fillId="0" borderId="4" xfId="0" applyNumberFormat="1" applyFont="1" applyFill="1" applyBorder="1" applyAlignment="1">
      <alignment horizontal="center" vertical="center"/>
    </xf>
    <xf numFmtId="0" fontId="1" fillId="0" borderId="0" xfId="276" applyFont="1" applyAlignment="1">
      <alignment vertical="center"/>
    </xf>
    <xf numFmtId="43" fontId="1" fillId="0" borderId="0" xfId="276" applyNumberFormat="1" applyFont="1" applyAlignment="1">
      <alignment horizontal="center" vertical="center"/>
    </xf>
    <xf numFmtId="0" fontId="10" fillId="0" borderId="0" xfId="276" applyFont="1" applyAlignment="1">
      <alignment horizontal="center" vertical="center"/>
    </xf>
    <xf numFmtId="0" fontId="8" fillId="0" borderId="0" xfId="276" applyFont="1" applyBorder="1" applyAlignment="1">
      <alignment horizontal="center" vertical="center"/>
    </xf>
    <xf numFmtId="0" fontId="6" fillId="0" borderId="0" xfId="276" applyFont="1" applyBorder="1" applyAlignment="1">
      <alignment vertical="center"/>
    </xf>
    <xf numFmtId="0" fontId="8" fillId="0" borderId="0" xfId="276" applyFont="1" applyBorder="1" applyAlignment="1">
      <alignment vertical="center"/>
    </xf>
    <xf numFmtId="43" fontId="1" fillId="0" borderId="1" xfId="276" applyNumberFormat="1" applyFont="1" applyBorder="1" applyAlignment="1">
      <alignment horizontal="center" vertical="center"/>
    </xf>
    <xf numFmtId="0" fontId="11" fillId="0" borderId="4" xfId="276" applyFont="1" applyBorder="1" applyAlignment="1">
      <alignment horizontal="center" vertical="center"/>
    </xf>
    <xf numFmtId="43" fontId="7" fillId="0" borderId="4" xfId="276" applyNumberFormat="1" applyFont="1" applyBorder="1" applyAlignment="1">
      <alignment horizontal="center" vertical="center"/>
    </xf>
    <xf numFmtId="0" fontId="11" fillId="0" borderId="5" xfId="276" applyFont="1" applyBorder="1" applyAlignment="1">
      <alignment horizontal="left" vertical="center"/>
    </xf>
    <xf numFmtId="0" fontId="11" fillId="0" borderId="5" xfId="276" applyFont="1" applyBorder="1" applyAlignment="1">
      <alignment horizontal="center" vertical="center"/>
    </xf>
    <xf numFmtId="43" fontId="7" fillId="0" borderId="4" xfId="276" applyNumberFormat="1" applyFont="1" applyBorder="1" applyAlignment="1">
      <alignment horizontal="left" vertical="center"/>
    </xf>
    <xf numFmtId="0" fontId="1" fillId="0" borderId="7" xfId="276" applyFont="1" applyBorder="1" applyAlignment="1">
      <alignment vertical="center"/>
    </xf>
    <xf numFmtId="0" fontId="8" fillId="0" borderId="8" xfId="276" applyFont="1" applyBorder="1" applyAlignment="1">
      <alignment horizontal="left" vertical="center"/>
    </xf>
    <xf numFmtId="43" fontId="1" fillId="0" borderId="4" xfId="276" applyNumberFormat="1" applyFont="1" applyBorder="1" applyAlignment="1">
      <alignment vertical="center"/>
    </xf>
    <xf numFmtId="0" fontId="8" fillId="0" borderId="7" xfId="276" applyFont="1" applyBorder="1" applyAlignment="1">
      <alignment horizontal="left" vertical="center"/>
    </xf>
    <xf numFmtId="43" fontId="11" fillId="0" borderId="4" xfId="276" applyNumberFormat="1" applyFont="1" applyBorder="1" applyAlignment="1">
      <alignment horizontal="left" vertical="center"/>
    </xf>
    <xf numFmtId="0" fontId="1" fillId="0" borderId="9" xfId="276" applyFont="1" applyBorder="1" applyAlignment="1">
      <alignment vertical="center"/>
    </xf>
    <xf numFmtId="0" fontId="8" fillId="0" borderId="10" xfId="276" applyFont="1" applyBorder="1" applyAlignment="1">
      <alignment horizontal="left" vertical="center"/>
    </xf>
    <xf numFmtId="0" fontId="1" fillId="0" borderId="11" xfId="276" applyFont="1" applyBorder="1" applyAlignment="1">
      <alignment vertical="center"/>
    </xf>
    <xf numFmtId="0" fontId="8" fillId="0" borderId="12" xfId="276" applyFont="1" applyBorder="1" applyAlignment="1">
      <alignment horizontal="left" vertical="center"/>
    </xf>
    <xf numFmtId="43" fontId="1" fillId="2" borderId="4" xfId="276" applyNumberFormat="1" applyFont="1" applyFill="1" applyBorder="1" applyAlignment="1">
      <alignment vertical="center"/>
    </xf>
    <xf numFmtId="0" fontId="11" fillId="0" borderId="7" xfId="276" applyFont="1" applyBorder="1" applyAlignment="1">
      <alignment horizontal="left" vertical="center"/>
    </xf>
    <xf numFmtId="0" fontId="11" fillId="0" borderId="8" xfId="276" applyFont="1" applyBorder="1" applyAlignment="1">
      <alignment horizontal="left" vertical="center"/>
    </xf>
    <xf numFmtId="0" fontId="11" fillId="0" borderId="4" xfId="276" applyFont="1" applyBorder="1" applyAlignment="1">
      <alignment horizontal="left" vertical="center"/>
    </xf>
    <xf numFmtId="43" fontId="7" fillId="0" borderId="4" xfId="276" applyNumberFormat="1" applyFont="1" applyFill="1" applyBorder="1" applyAlignment="1">
      <alignment horizontal="left" vertical="center"/>
    </xf>
    <xf numFmtId="43" fontId="12" fillId="0" borderId="0" xfId="276" applyNumberFormat="1" applyFont="1" applyAlignment="1">
      <alignment horizontal="center" vertical="center"/>
    </xf>
    <xf numFmtId="0" fontId="13" fillId="0" borderId="0" xfId="0" applyFont="1" applyAlignment="1">
      <alignment horizontal="center" vertical="center"/>
    </xf>
    <xf numFmtId="43" fontId="7" fillId="0" borderId="4" xfId="276" applyNumberFormat="1" applyFont="1" applyBorder="1" applyAlignment="1">
      <alignment horizontal="right" vertical="center"/>
    </xf>
    <xf numFmtId="43" fontId="8"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4" xfId="0" applyFont="1" applyBorder="1" applyAlignment="1">
      <alignment horizontal="center" vertical="center"/>
    </xf>
    <xf numFmtId="0" fontId="8" fillId="0" borderId="4" xfId="0" applyFont="1" applyFill="1" applyBorder="1">
      <alignment vertical="center"/>
    </xf>
    <xf numFmtId="43" fontId="7" fillId="0" borderId="4" xfId="276" applyNumberFormat="1" applyFont="1" applyFill="1" applyBorder="1" applyAlignment="1">
      <alignment horizontal="right" vertical="center"/>
    </xf>
    <xf numFmtId="0" fontId="8" fillId="0" borderId="0" xfId="0" applyFont="1" applyAlignment="1">
      <alignment horizontal="left" vertical="center"/>
    </xf>
    <xf numFmtId="0" fontId="14" fillId="0" borderId="4" xfId="0" applyFont="1" applyBorder="1" applyAlignment="1">
      <alignment horizontal="center" vertical="center"/>
    </xf>
    <xf numFmtId="0" fontId="14" fillId="0" borderId="4" xfId="0" applyFont="1" applyBorder="1">
      <alignment vertical="center"/>
    </xf>
    <xf numFmtId="43" fontId="9" fillId="0" borderId="4" xfId="276" applyNumberFormat="1" applyFont="1" applyBorder="1" applyAlignment="1">
      <alignment horizontal="right" vertical="center"/>
    </xf>
    <xf numFmtId="43" fontId="9" fillId="0" borderId="4" xfId="276" applyNumberFormat="1" applyFont="1" applyBorder="1" applyAlignment="1">
      <alignment horizontal="left" vertical="center"/>
    </xf>
    <xf numFmtId="0" fontId="14" fillId="0" borderId="4" xfId="0" applyFont="1" applyFill="1" applyBorder="1" applyAlignment="1">
      <alignment horizontal="center" vertical="center"/>
    </xf>
    <xf numFmtId="0" fontId="14" fillId="0" borderId="4" xfId="0" applyFont="1" applyFill="1" applyBorder="1">
      <alignment vertical="center"/>
    </xf>
    <xf numFmtId="43" fontId="9" fillId="0" borderId="4" xfId="276" applyNumberFormat="1" applyFont="1" applyFill="1" applyBorder="1" applyAlignment="1">
      <alignment horizontal="right" vertical="center"/>
    </xf>
    <xf numFmtId="0" fontId="14" fillId="0" borderId="4" xfId="0" applyFont="1" applyFill="1" applyBorder="1" applyAlignment="1">
      <alignment horizontal="left" vertical="center"/>
    </xf>
    <xf numFmtId="43" fontId="8" fillId="0" borderId="0" xfId="0" applyNumberFormat="1" applyFont="1" applyFill="1">
      <alignment vertical="center"/>
    </xf>
    <xf numFmtId="0" fontId="6" fillId="0" borderId="0" xfId="276" applyFont="1" applyAlignment="1">
      <alignment vertical="center"/>
    </xf>
    <xf numFmtId="0" fontId="1" fillId="0" borderId="0" xfId="276" applyFont="1" applyBorder="1" applyAlignment="1">
      <alignment horizontal="center" vertical="center"/>
    </xf>
    <xf numFmtId="0" fontId="1" fillId="0" borderId="0" xfId="276" applyFont="1" applyBorder="1" applyAlignment="1">
      <alignment vertical="center"/>
    </xf>
    <xf numFmtId="0" fontId="1" fillId="0" borderId="1" xfId="276" applyFont="1" applyBorder="1" applyAlignment="1">
      <alignment horizontal="center" vertical="center"/>
    </xf>
    <xf numFmtId="0" fontId="1" fillId="0" borderId="5" xfId="276" applyFont="1" applyBorder="1" applyAlignment="1">
      <alignment horizontal="center" vertical="center"/>
    </xf>
    <xf numFmtId="0" fontId="1" fillId="0" borderId="4" xfId="276" applyFont="1" applyBorder="1" applyAlignment="1">
      <alignment horizontal="center" vertical="center"/>
    </xf>
    <xf numFmtId="0" fontId="1" fillId="0" borderId="6" xfId="276" applyFont="1" applyBorder="1" applyAlignment="1">
      <alignment horizontal="center" vertical="center"/>
    </xf>
    <xf numFmtId="0" fontId="1" fillId="0" borderId="4" xfId="276" applyFont="1" applyBorder="1" applyAlignment="1">
      <alignment horizontal="center" vertical="center" wrapText="1"/>
    </xf>
    <xf numFmtId="0" fontId="15" fillId="0" borderId="4" xfId="276" applyFont="1" applyBorder="1" applyAlignment="1">
      <alignment horizontal="left" vertical="center"/>
    </xf>
    <xf numFmtId="43" fontId="15" fillId="0" borderId="4" xfId="276" applyNumberFormat="1" applyFont="1" applyBorder="1" applyAlignment="1">
      <alignment horizontal="right" vertical="center"/>
    </xf>
    <xf numFmtId="0" fontId="7" fillId="0" borderId="4" xfId="276" applyFont="1" applyBorder="1" applyAlignment="1">
      <alignment horizontal="left" vertical="center"/>
    </xf>
    <xf numFmtId="0" fontId="7" fillId="0" borderId="4" xfId="276" applyFont="1" applyBorder="1" applyAlignment="1">
      <alignment horizontal="center" vertical="center"/>
    </xf>
    <xf numFmtId="43" fontId="8" fillId="0" borderId="4" xfId="276" applyNumberFormat="1" applyFont="1" applyFill="1" applyBorder="1" applyAlignment="1">
      <alignment horizontal="right" vertical="center"/>
    </xf>
    <xf numFmtId="0" fontId="7" fillId="0" borderId="4" xfId="276" applyFont="1" applyBorder="1" applyAlignment="1">
      <alignment horizontal="left" vertical="center" wrapText="1"/>
    </xf>
    <xf numFmtId="43" fontId="16" fillId="0" borderId="4" xfId="276" applyNumberFormat="1" applyFont="1" applyFill="1" applyBorder="1" applyAlignment="1">
      <alignment horizontal="right" vertical="center"/>
    </xf>
    <xf numFmtId="43" fontId="6" fillId="0" borderId="0" xfId="276" applyNumberFormat="1" applyFont="1" applyAlignment="1">
      <alignment vertical="center"/>
    </xf>
    <xf numFmtId="0" fontId="12" fillId="0" borderId="0" xfId="276" applyFont="1" applyAlignment="1">
      <alignment vertical="center"/>
    </xf>
    <xf numFmtId="9" fontId="7" fillId="0" borderId="4" xfId="276" applyNumberFormat="1" applyFont="1" applyBorder="1" applyAlignment="1">
      <alignment horizontal="center" vertical="center"/>
    </xf>
    <xf numFmtId="0" fontId="17" fillId="0" borderId="0" xfId="0" applyFont="1" applyAlignment="1">
      <alignment horizontal="center" vertical="center"/>
    </xf>
    <xf numFmtId="31" fontId="8" fillId="0" borderId="0" xfId="0" applyNumberFormat="1" applyFont="1" applyAlignment="1">
      <alignment horizontal="center" vertical="center"/>
    </xf>
    <xf numFmtId="43" fontId="7" fillId="0" borderId="4" xfId="276" applyNumberFormat="1" applyFont="1" applyBorder="1" applyAlignment="1">
      <alignment horizontal="right" vertical="center" shrinkToFit="1"/>
    </xf>
    <xf numFmtId="43" fontId="7" fillId="2" borderId="4" xfId="276" applyNumberFormat="1" applyFont="1" applyFill="1" applyBorder="1" applyAlignment="1">
      <alignment horizontal="right" vertical="center" shrinkToFit="1"/>
    </xf>
    <xf numFmtId="0" fontId="8" fillId="0" borderId="0" xfId="0" applyFont="1" applyAlignment="1">
      <alignment horizontal="right" vertical="center"/>
    </xf>
    <xf numFmtId="43" fontId="7" fillId="0" borderId="4" xfId="276" applyNumberFormat="1" applyFont="1" applyFill="1" applyBorder="1" applyAlignment="1">
      <alignment horizontal="right" vertical="center" shrinkToFit="1"/>
    </xf>
    <xf numFmtId="0" fontId="15" fillId="0" borderId="4" xfId="276" applyFont="1" applyBorder="1" applyAlignment="1">
      <alignment horizontal="center" vertical="center"/>
    </xf>
    <xf numFmtId="43" fontId="15" fillId="0" borderId="4" xfId="276" applyNumberFormat="1" applyFont="1" applyBorder="1" applyAlignment="1">
      <alignment horizontal="right" vertical="center" shrinkToFit="1"/>
    </xf>
    <xf numFmtId="43" fontId="18" fillId="0" borderId="0" xfId="0" applyNumberFormat="1" applyFont="1">
      <alignment vertical="center"/>
    </xf>
    <xf numFmtId="0" fontId="15" fillId="0" borderId="0" xfId="276" applyFont="1" applyBorder="1" applyAlignment="1">
      <alignment horizontal="left" vertical="center"/>
    </xf>
    <xf numFmtId="0" fontId="7" fillId="0" borderId="0" xfId="276" applyFont="1" applyBorder="1" applyAlignment="1">
      <alignment horizontal="center" vertical="center"/>
    </xf>
    <xf numFmtId="43" fontId="15" fillId="0" borderId="0" xfId="276" applyNumberFormat="1" applyFont="1" applyBorder="1" applyAlignment="1">
      <alignment horizontal="right" vertical="center" shrinkToFit="1"/>
    </xf>
    <xf numFmtId="0" fontId="7" fillId="0" borderId="0" xfId="276" applyFont="1" applyAlignment="1">
      <alignment vertical="center"/>
    </xf>
    <xf numFmtId="43" fontId="1" fillId="0" borderId="0" xfId="276" applyNumberFormat="1" applyFont="1" applyAlignment="1">
      <alignment vertical="center"/>
    </xf>
    <xf numFmtId="0" fontId="11" fillId="0" borderId="0" xfId="276" applyFont="1" applyAlignment="1">
      <alignment vertical="center"/>
    </xf>
    <xf numFmtId="0" fontId="10" fillId="0" borderId="0" xfId="276" applyFont="1" applyAlignment="1">
      <alignment horizontal="center" vertical="center" wrapText="1"/>
    </xf>
    <xf numFmtId="31" fontId="1" fillId="0" borderId="0" xfId="276" applyNumberFormat="1" applyFont="1" applyBorder="1" applyAlignment="1">
      <alignment horizontal="center" vertical="center"/>
    </xf>
    <xf numFmtId="43" fontId="1" fillId="0" borderId="0" xfId="276" applyNumberFormat="1" applyFont="1" applyBorder="1" applyAlignment="1">
      <alignment horizontal="right" vertical="center" shrinkToFit="1"/>
    </xf>
    <xf numFmtId="43" fontId="11" fillId="0" borderId="0" xfId="276" applyNumberFormat="1" applyFont="1" applyBorder="1" applyAlignment="1">
      <alignment horizontal="right" vertical="center" shrinkToFit="1"/>
    </xf>
    <xf numFmtId="0" fontId="15" fillId="0" borderId="0" xfId="276" applyFont="1" applyBorder="1" applyAlignment="1">
      <alignment horizontal="center" vertical="center"/>
    </xf>
    <xf numFmtId="0" fontId="19" fillId="0" borderId="0" xfId="0" applyFont="1" applyAlignment="1">
      <alignment horizontal="distributed" vertical="center"/>
    </xf>
    <xf numFmtId="0" fontId="20" fillId="0" borderId="0" xfId="0" applyFont="1" applyAlignment="1">
      <alignment horizontal="distributed" vertical="center"/>
    </xf>
    <xf numFmtId="0" fontId="7" fillId="0" borderId="0" xfId="16" applyFont="1" applyAlignment="1" applyProtection="1">
      <alignment vertical="center"/>
    </xf>
    <xf numFmtId="0" fontId="9" fillId="0" borderId="0" xfId="0" applyFont="1" applyAlignment="1">
      <alignment horizontal="distributed" vertical="center"/>
    </xf>
    <xf numFmtId="0" fontId="21" fillId="0" borderId="1" xfId="0" applyFont="1" applyBorder="1" applyAlignment="1">
      <alignment horizontal="distributed" vertical="center"/>
    </xf>
    <xf numFmtId="0" fontId="10" fillId="0" borderId="0" xfId="0" applyFont="1" applyAlignment="1">
      <alignment horizontal="center" vertical="center"/>
    </xf>
    <xf numFmtId="0" fontId="11" fillId="2" borderId="0" xfId="0" applyFont="1" applyFill="1" applyAlignment="1">
      <alignment horizontal="center" vertical="center"/>
    </xf>
    <xf numFmtId="0" fontId="12" fillId="0" borderId="0" xfId="0" applyFont="1">
      <alignment vertical="center"/>
    </xf>
    <xf numFmtId="0" fontId="11" fillId="0" borderId="0" xfId="0" applyFont="1" applyAlignment="1">
      <alignment vertical="center" wrapText="1"/>
    </xf>
    <xf numFmtId="0" fontId="1" fillId="0" borderId="0" xfId="0" applyFont="1" applyAlignment="1">
      <alignment horizontal="right" vertical="center"/>
    </xf>
    <xf numFmtId="0" fontId="7" fillId="0" borderId="0" xfId="16" applyFont="1" applyAlignment="1" applyProtection="1">
      <alignment horizontal="left" vertical="center"/>
    </xf>
    <xf numFmtId="0" fontId="19" fillId="0" borderId="0" xfId="0" applyFont="1" applyAlignment="1">
      <alignment horizontal="center" vertical="center"/>
    </xf>
    <xf numFmtId="0" fontId="11" fillId="0" borderId="1" xfId="0" applyFont="1" applyBorder="1" applyAlignment="1">
      <alignment horizontal="left" vertical="center"/>
    </xf>
    <xf numFmtId="0" fontId="1" fillId="0" borderId="0" xfId="0" applyFont="1" applyBorder="1" applyAlignment="1">
      <alignment vertical="center"/>
    </xf>
    <xf numFmtId="0" fontId="11" fillId="0" borderId="1" xfId="0" applyFont="1" applyBorder="1" applyAlignment="1">
      <alignment vertical="center"/>
    </xf>
    <xf numFmtId="0" fontId="11" fillId="0" borderId="0" xfId="0" applyFont="1">
      <alignment vertical="center"/>
    </xf>
    <xf numFmtId="49" fontId="1" fillId="0" borderId="0" xfId="14" applyNumberFormat="1" applyFont="1" applyAlignment="1">
      <alignment horizontal="center"/>
    </xf>
    <xf numFmtId="0" fontId="11" fillId="0" borderId="0" xfId="0" applyFont="1" applyAlignment="1">
      <alignment vertical="center"/>
    </xf>
    <xf numFmtId="49" fontId="1" fillId="2" borderId="0" xfId="14" applyNumberFormat="1" applyFont="1" applyFill="1" applyAlignment="1">
      <alignment horizontal="center"/>
    </xf>
    <xf numFmtId="0" fontId="11" fillId="0" borderId="0" xfId="0" applyFont="1" applyAlignment="1">
      <alignment horizontal="left" vertical="center"/>
    </xf>
  </cellXfs>
  <cellStyles count="373">
    <cellStyle name="常规" xfId="0" builtinId="0"/>
    <cellStyle name="货币[0]" xfId="1" builtinId="7"/>
    <cellStyle name="20% - 强调文字颜色 1 2" xfId="2"/>
    <cellStyle name="输出 3" xfId="3"/>
    <cellStyle name="20% - 强调文字颜色 3" xfId="4" builtinId="38"/>
    <cellStyle name="输入" xfId="5" builtinId="20"/>
    <cellStyle name="货币" xfId="6" builtinId="4"/>
    <cellStyle name="Currency_#6 Temps &amp; Contractors" xfId="7"/>
    <cellStyle name="千位分隔[0]" xfId="8" builtinId="6"/>
    <cellStyle name="计算 2" xfId="9"/>
    <cellStyle name="差_模版 4" xfId="10"/>
    <cellStyle name="Calc Percent (1)" xfId="11"/>
    <cellStyle name="40% - 强调文字颜色 3" xfId="12" builtinId="39"/>
    <cellStyle name="差" xfId="13" builtinId="27"/>
    <cellStyle name="千位分隔" xfId="14" builtinId="3"/>
    <cellStyle name="60% - 强调文字颜色 3" xfId="15" builtinId="40"/>
    <cellStyle name="超链接" xfId="16" builtinId="8"/>
    <cellStyle name="百分比" xfId="17" builtinId="5"/>
    <cellStyle name="差_Book1 2" xfId="18"/>
    <cellStyle name="已访问的超链接" xfId="19" builtinId="9"/>
    <cellStyle name="常规 6" xfId="20"/>
    <cellStyle name="60% - 强调文字颜色 2 3" xfId="21"/>
    <cellStyle name="注释" xfId="22" builtinId="10"/>
    <cellStyle name="PrePop Units (1)" xfId="23"/>
    <cellStyle name="60% - 强调文字颜色 2" xfId="24" builtinId="36"/>
    <cellStyle name="标题 4" xfId="25" builtinId="19"/>
    <cellStyle name="好_Book1 3" xfId="26"/>
    <cellStyle name="警告文本" xfId="27" builtinId="11"/>
    <cellStyle name="千位分隔 10" xfId="28"/>
    <cellStyle name="_ET_STYLE_NoName_00_" xfId="29"/>
    <cellStyle name="差_资产负债表2 4" xfId="30"/>
    <cellStyle name="Calc Units (0)" xfId="31"/>
    <cellStyle name="AÞ¸¶_INQUIRY ¿?¾÷AßAø " xfId="32"/>
    <cellStyle name="标题" xfId="33" builtinId="15"/>
    <cellStyle name="适中 4" xfId="34"/>
    <cellStyle name="Calc Percent (2)" xfId="35"/>
    <cellStyle name="_Book1_1" xfId="36"/>
    <cellStyle name="解释性文本" xfId="37" builtinId="53"/>
    <cellStyle name="标题 1" xfId="38" builtinId="16"/>
    <cellStyle name="标题 2" xfId="39" builtinId="17"/>
    <cellStyle name="60% - 强调文字颜色 1" xfId="40" builtinId="32"/>
    <cellStyle name="Followed Hyperlink_BARGE" xfId="41"/>
    <cellStyle name="标题 3" xfId="42" builtinId="18"/>
    <cellStyle name="60% - 强调文字颜色 4" xfId="43" builtinId="44"/>
    <cellStyle name="输出" xfId="44" builtinId="21"/>
    <cellStyle name="常规 31" xfId="45"/>
    <cellStyle name="常规 26" xfId="46"/>
    <cellStyle name="计算" xfId="47" builtinId="22"/>
    <cellStyle name="40% - 强调文字颜色 4 2" xfId="48"/>
    <cellStyle name="检查单元格" xfId="49" builtinId="23"/>
    <cellStyle name="Link Units (1)" xfId="50"/>
    <cellStyle name="20% - 强调文字颜色 6" xfId="51" builtinId="50"/>
    <cellStyle name="好_模版 2" xfId="52"/>
    <cellStyle name="强调文字颜色 2" xfId="53" builtinId="33"/>
    <cellStyle name="链接单元格" xfId="54" builtinId="24"/>
    <cellStyle name="20% - 强调文字颜色 2 3" xfId="55"/>
    <cellStyle name="Enter Units (0)" xfId="56"/>
    <cellStyle name="汇总" xfId="57" builtinId="25"/>
    <cellStyle name="백분율_HOBONG" xfId="58"/>
    <cellStyle name="好" xfId="59" builtinId="26"/>
    <cellStyle name="适中" xfId="60" builtinId="28"/>
    <cellStyle name="20% - 强调文字颜色 3 3" xfId="61"/>
    <cellStyle name="C?AØ_¿?¾÷CoE² " xfId="62"/>
    <cellStyle name="20% - 强调文字颜色 1 4" xfId="63"/>
    <cellStyle name="20% - 强调文字颜色 5" xfId="64" builtinId="46"/>
    <cellStyle name="强调文字颜色 1" xfId="65" builtinId="29"/>
    <cellStyle name="链接单元格 3" xfId="66"/>
    <cellStyle name="뷭?_BOOKSHIP" xfId="67"/>
    <cellStyle name="Link Units (0)" xfId="68"/>
    <cellStyle name="20% - 强调文字颜色 1" xfId="69" builtinId="30"/>
    <cellStyle name="差_模版 2" xfId="70"/>
    <cellStyle name="40% - 强调文字颜色 1" xfId="71" builtinId="31"/>
    <cellStyle name="输出 2" xfId="72"/>
    <cellStyle name="链接单元格 4" xfId="73"/>
    <cellStyle name="20% - 强调文字颜色 2" xfId="74" builtinId="34"/>
    <cellStyle name="差_模版 3" xfId="75"/>
    <cellStyle name="40% - 强调文字颜色 2" xfId="76" builtinId="35"/>
    <cellStyle name="千位分隔[0] 2" xfId="77"/>
    <cellStyle name="好_模版 3" xfId="78"/>
    <cellStyle name="强调文字颜色 3" xfId="79" builtinId="37"/>
    <cellStyle name="千位分隔[0] 3" xfId="80"/>
    <cellStyle name="好_模版 4" xfId="81"/>
    <cellStyle name="强调文字颜色 4" xfId="82" builtinId="41"/>
    <cellStyle name="20% - 强调文字颜色 1 3" xfId="83"/>
    <cellStyle name="输出 4" xfId="84"/>
    <cellStyle name="20% - 强调文字颜色 4" xfId="85" builtinId="42"/>
    <cellStyle name="计算 3" xfId="86"/>
    <cellStyle name="40% - 强调文字颜色 4" xfId="87" builtinId="43"/>
    <cellStyle name="千位分隔[0] 4" xfId="88"/>
    <cellStyle name="强调文字颜色 5" xfId="89" builtinId="45"/>
    <cellStyle name="计算 4" xfId="90"/>
    <cellStyle name="40% - 强调文字颜色 5" xfId="91" builtinId="47"/>
    <cellStyle name="60% - 强调文字颜色 5" xfId="92" builtinId="48"/>
    <cellStyle name="千位分隔[0] 5" xfId="93"/>
    <cellStyle name="强调文字颜色 6" xfId="94" builtinId="49"/>
    <cellStyle name="适中 2" xfId="95"/>
    <cellStyle name="40% - 强调文字颜色 6" xfId="96" builtinId="51"/>
    <cellStyle name="60% - 强调文字颜色 6" xfId="97" builtinId="52"/>
    <cellStyle name="_Book1" xfId="98"/>
    <cellStyle name="20% - 强调文字颜色 2 2" xfId="99"/>
    <cellStyle name="20% - 强调文字颜色 2 4" xfId="100"/>
    <cellStyle name="Heading 2" xfId="101"/>
    <cellStyle name="20% - 强调文字颜色 3 2" xfId="102"/>
    <cellStyle name="60% - 强调文字颜色 1 2" xfId="103"/>
    <cellStyle name="20% - 强调文字颜色 3 4" xfId="104"/>
    <cellStyle name="常规 3" xfId="105"/>
    <cellStyle name="20% - 强调文字颜色 4 2" xfId="106"/>
    <cellStyle name="常规 4" xfId="107"/>
    <cellStyle name="20% - 强调文字颜色 4 3" xfId="108"/>
    <cellStyle name="常规 5" xfId="109"/>
    <cellStyle name="60% - 强调文字颜色 2 2" xfId="110"/>
    <cellStyle name="20% - 强调文字颜色 4 4" xfId="111"/>
    <cellStyle name="20% - 强调文字颜色 5 2" xfId="112"/>
    <cellStyle name="20% - 强调文字颜色 5 3" xfId="113"/>
    <cellStyle name="60% - 强调文字颜色 3 2" xfId="114"/>
    <cellStyle name="20% - 强调文字颜色 5 4" xfId="115"/>
    <cellStyle name="千位分隔 21" xfId="116"/>
    <cellStyle name="千位分隔 16" xfId="117"/>
    <cellStyle name="AeE­_INQUIRY ¿μ¾÷AßAø " xfId="118"/>
    <cellStyle name="20% - 强调文字颜色 6 2" xfId="119"/>
    <cellStyle name="千位分隔 22" xfId="120"/>
    <cellStyle name="千位分隔 17" xfId="121"/>
    <cellStyle name="20% - 强调文字颜色 6 3" xfId="122"/>
    <cellStyle name="千位分隔 23" xfId="123"/>
    <cellStyle name="千位分隔 18" xfId="124"/>
    <cellStyle name="60% - 强调文字颜色 4 2" xfId="125"/>
    <cellStyle name="20% - 强调文字颜色 6 4" xfId="126"/>
    <cellStyle name="40% - 强调文字颜色 1 2" xfId="127"/>
    <cellStyle name="40% - 强调文字颜色 1 3" xfId="128"/>
    <cellStyle name="40% - 强调文字颜色 1 4" xfId="129"/>
    <cellStyle name="40% - 强调文字颜色 2 2" xfId="130"/>
    <cellStyle name="40% - 强调文字颜色 2 3" xfId="131"/>
    <cellStyle name="40% - 强调文字颜色 2 4" xfId="132"/>
    <cellStyle name="40% - 强调文字颜色 3 2" xfId="133"/>
    <cellStyle name="40% - 强调文字颜色 3 3" xfId="134"/>
    <cellStyle name="PrePop Units (0)" xfId="135"/>
    <cellStyle name="40% - 强调文字颜色 3 4" xfId="136"/>
    <cellStyle name="差_模版" xfId="137"/>
    <cellStyle name="Hyperlink_BARGE" xfId="138"/>
    <cellStyle name="40% - 强调文字颜色 4 3" xfId="139"/>
    <cellStyle name="40% - 强调文字颜色 4 4" xfId="140"/>
    <cellStyle name="40% - 强调文字颜色 5 2" xfId="141"/>
    <cellStyle name="40% - 强调文字颜色 5 3" xfId="142"/>
    <cellStyle name="40% - 强调文字颜色 5 4" xfId="143"/>
    <cellStyle name="40% - 强调文字颜色 6 2" xfId="144"/>
    <cellStyle name="40% - 强调文字颜色 6 3" xfId="145"/>
    <cellStyle name="差_Book1" xfId="146"/>
    <cellStyle name="40% - 强调文字颜色 6 4" xfId="147"/>
    <cellStyle name="60% - 强调文字颜色 1 3" xfId="148"/>
    <cellStyle name="60% - 强调文字颜色 1 4" xfId="149"/>
    <cellStyle name="常规 7" xfId="150"/>
    <cellStyle name="60% - 强调文字颜色 2 4" xfId="151"/>
    <cellStyle name="60% - 强调文字颜色 3 3" xfId="152"/>
    <cellStyle name="好_Sheet1 2" xfId="153"/>
    <cellStyle name="60% - 强调文字颜色 3 4" xfId="154"/>
    <cellStyle name="千位分隔 24" xfId="155"/>
    <cellStyle name="千位分隔 19" xfId="156"/>
    <cellStyle name="60% - 强调文字颜色 4 3" xfId="157"/>
    <cellStyle name="千位分隔 30" xfId="158"/>
    <cellStyle name="千位分隔 25" xfId="159"/>
    <cellStyle name="60% - 强调文字颜色 4 4" xfId="160"/>
    <cellStyle name="60% - 强调文字颜色 5 2" xfId="161"/>
    <cellStyle name="60% - 强调文字颜色 5 3" xfId="162"/>
    <cellStyle name="60% - 强调文字颜色 5 4" xfId="163"/>
    <cellStyle name="60% - 强调文字颜色 6 2" xfId="164"/>
    <cellStyle name="60% - 强调文字颜色 6 3" xfId="165"/>
    <cellStyle name="60% - 强调文字颜色 6 4" xfId="166"/>
    <cellStyle name="警告文本 2" xfId="167"/>
    <cellStyle name="AeE­ [0]_INQUIRY ¿μ¾÷AßAø " xfId="168"/>
    <cellStyle name="强调文字颜色 3 3" xfId="169"/>
    <cellStyle name="AÞ¸¶ [0]_INQUIRY ¿?¾÷AßAø " xfId="170"/>
    <cellStyle name="C￥AØ_¿μ¾÷CoE² " xfId="171"/>
    <cellStyle name="Calc Currency (0)" xfId="172"/>
    <cellStyle name="Calc Currency (2)" xfId="173"/>
    <cellStyle name="强调文字颜色 1 3" xfId="174"/>
    <cellStyle name="Calc Percent (0)" xfId="175"/>
    <cellStyle name="Calc Units (1)" xfId="176"/>
    <cellStyle name="Calc Units (2)" xfId="177"/>
    <cellStyle name="千位分隔 35" xfId="178"/>
    <cellStyle name="Comma [0]_#6 Temps &amp; Contractors" xfId="179"/>
    <cellStyle name="好_模版" xfId="180"/>
    <cellStyle name="Comma [00]" xfId="181"/>
    <cellStyle name="Comma_#6 Temps &amp; Contractors" xfId="182"/>
    <cellStyle name="Comma0" xfId="183"/>
    <cellStyle name="Currency [0]_#6 Temps &amp; Contractors" xfId="184"/>
    <cellStyle name="Currency [00]" xfId="185"/>
    <cellStyle name="常规 12" xfId="186"/>
    <cellStyle name="Currency0" xfId="187"/>
    <cellStyle name="货币 2" xfId="188"/>
    <cellStyle name="Date" xfId="189"/>
    <cellStyle name="Date Short" xfId="190"/>
    <cellStyle name="强调文字颜色 6 3" xfId="191"/>
    <cellStyle name="DELTA" xfId="192"/>
    <cellStyle name="Enter Currency (0)" xfId="193"/>
    <cellStyle name="Enter Currency (2)" xfId="194"/>
    <cellStyle name="Enter Units (1)" xfId="195"/>
    <cellStyle name="Enter Units (2)" xfId="196"/>
    <cellStyle name="Fixed" xfId="197"/>
    <cellStyle name="标题 2 2" xfId="198"/>
    <cellStyle name="Grey" xfId="199"/>
    <cellStyle name="千位分隔 13" xfId="200"/>
    <cellStyle name="Header1" xfId="201"/>
    <cellStyle name="千位分隔 14" xfId="202"/>
    <cellStyle name="Header2" xfId="203"/>
    <cellStyle name="Heading 1" xfId="204"/>
    <cellStyle name="Input [yellow]" xfId="205"/>
    <cellStyle name="Link Currency (0)" xfId="206"/>
    <cellStyle name="Link Currency (2)" xfId="207"/>
    <cellStyle name="Total" xfId="208"/>
    <cellStyle name="Link Units (2)" xfId="209"/>
    <cellStyle name="Normal - Style1" xfId="210"/>
    <cellStyle name="Normal_# 41-Market &amp;Trends" xfId="211"/>
    <cellStyle name="差_资产负债表2 2" xfId="212"/>
    <cellStyle name="Percent [0]" xfId="213"/>
    <cellStyle name="差_深圳优品特电子科技有限公司 3" xfId="214"/>
    <cellStyle name="标题 6" xfId="215"/>
    <cellStyle name="Percent [00]" xfId="216"/>
    <cellStyle name="Percent [2]" xfId="217"/>
    <cellStyle name="Percent_#6 Temps &amp; Contractors" xfId="218"/>
    <cellStyle name="好_Sheet1 4" xfId="219"/>
    <cellStyle name="똿뗦먛귟 [0.00]_PRODUCT DETAIL Q1" xfId="220"/>
    <cellStyle name="PrePop Currency (0)" xfId="221"/>
    <cellStyle name="输入 4" xfId="222"/>
    <cellStyle name="PrePop Currency (2)" xfId="223"/>
    <cellStyle name="PrePop Units (2)" xfId="224"/>
    <cellStyle name="差_Book1 3" xfId="225"/>
    <cellStyle name="Text Indent A" xfId="226"/>
    <cellStyle name="差_Book1 4" xfId="227"/>
    <cellStyle name="Text Indent B" xfId="228"/>
    <cellStyle name="Text Indent C" xfId="229"/>
    <cellStyle name="标题 1 2" xfId="230"/>
    <cellStyle name="标题 1 3" xfId="231"/>
    <cellStyle name="标题 1 4" xfId="232"/>
    <cellStyle name="标题 2 3" xfId="233"/>
    <cellStyle name="标题 2 4" xfId="234"/>
    <cellStyle name="标题 3 2" xfId="235"/>
    <cellStyle name="标题 3 3" xfId="236"/>
    <cellStyle name="标题 3 4" xfId="237"/>
    <cellStyle name="千位分隔 3" xfId="238"/>
    <cellStyle name="标题 4 2" xfId="239"/>
    <cellStyle name="千位分隔 4" xfId="240"/>
    <cellStyle name="标题 4 3" xfId="241"/>
    <cellStyle name="千位分隔[0] 10" xfId="242"/>
    <cellStyle name="千位分隔 5" xfId="243"/>
    <cellStyle name="检查单元格 2" xfId="244"/>
    <cellStyle name="标题 4 4" xfId="245"/>
    <cellStyle name="差_深圳优品特电子科技有限公司 2" xfId="246"/>
    <cellStyle name="标题 5" xfId="247"/>
    <cellStyle name="差_深圳优品特电子科技有限公司 4" xfId="248"/>
    <cellStyle name="标题 7" xfId="249"/>
    <cellStyle name="差 2" xfId="250"/>
    <cellStyle name="差 3" xfId="251"/>
    <cellStyle name="差 4" xfId="252"/>
    <cellStyle name="千位分隔 32" xfId="253"/>
    <cellStyle name="千位分隔 27" xfId="254"/>
    <cellStyle name="差_Sheet1" xfId="255"/>
    <cellStyle name="差_Sheet1 2" xfId="256"/>
    <cellStyle name="差_Sheet1 3" xfId="257"/>
    <cellStyle name="差_Sheet1 4" xfId="258"/>
    <cellStyle name="差_深圳优品特电子科技有限公司" xfId="259"/>
    <cellStyle name="差_资产负债表2" xfId="260"/>
    <cellStyle name="差_资产负债表2 3" xfId="261"/>
    <cellStyle name="常规 10" xfId="262"/>
    <cellStyle name="常规 11" xfId="263"/>
    <cellStyle name="常规 13" xfId="264"/>
    <cellStyle name="常规 14" xfId="265"/>
    <cellStyle name="常规 20" xfId="266"/>
    <cellStyle name="常规 15" xfId="267"/>
    <cellStyle name="常规 21" xfId="268"/>
    <cellStyle name="常规 16" xfId="269"/>
    <cellStyle name="常规 22" xfId="270"/>
    <cellStyle name="常规 17" xfId="271"/>
    <cellStyle name="常规 23" xfId="272"/>
    <cellStyle name="常规 18" xfId="273"/>
    <cellStyle name="常规 24" xfId="274"/>
    <cellStyle name="常规 19" xfId="275"/>
    <cellStyle name="常规 2" xfId="276"/>
    <cellStyle name="常规 2 2" xfId="277"/>
    <cellStyle name="常规 2 3" xfId="278"/>
    <cellStyle name="常规 2 4" xfId="279"/>
    <cellStyle name="强调文字颜色 4 2" xfId="280"/>
    <cellStyle name="常规 2 5" xfId="281"/>
    <cellStyle name="常规 30" xfId="282"/>
    <cellStyle name="常规 25" xfId="283"/>
    <cellStyle name="常规 32" xfId="284"/>
    <cellStyle name="常规 27" xfId="285"/>
    <cellStyle name="常规 33" xfId="286"/>
    <cellStyle name="常规 28" xfId="287"/>
    <cellStyle name="常规 34" xfId="288"/>
    <cellStyle name="常规 29" xfId="289"/>
    <cellStyle name="常规 35" xfId="290"/>
    <cellStyle name="常规 36" xfId="291"/>
    <cellStyle name="常规 37" xfId="292"/>
    <cellStyle name="常规 8" xfId="293"/>
    <cellStyle name="常规 9" xfId="294"/>
    <cellStyle name="똿뗦먛귟_PRODUCT DETAIL Q1" xfId="295"/>
    <cellStyle name="好_资产负债表2 4" xfId="296"/>
    <cellStyle name="믅됞 [0.00]_PRODUCT DETAIL Q1" xfId="297"/>
    <cellStyle name="믅됞_PRODUCT DETAIL Q1" xfId="298"/>
    <cellStyle name="好 2" xfId="299"/>
    <cellStyle name="好 3" xfId="300"/>
    <cellStyle name="好 4" xfId="301"/>
    <cellStyle name="好_Book1" xfId="302"/>
    <cellStyle name="好_Book1 2" xfId="303"/>
    <cellStyle name="好_Book1 4" xfId="304"/>
    <cellStyle name="好_Sheet1" xfId="305"/>
    <cellStyle name="好_Sheet1 3" xfId="306"/>
    <cellStyle name="好_深圳优品特电子科技有限公司" xfId="307"/>
    <cellStyle name="好_深圳优品特电子科技有限公司 2" xfId="308"/>
    <cellStyle name="好_深圳优品特电子科技有限公司 3" xfId="309"/>
    <cellStyle name="好_深圳优品特电子科技有限公司 4" xfId="310"/>
    <cellStyle name="好_资产负债表2" xfId="311"/>
    <cellStyle name="好_资产负债表2 2" xfId="312"/>
    <cellStyle name="好_资产负债表2 3" xfId="313"/>
    <cellStyle name="汇总 2" xfId="314"/>
    <cellStyle name="汇总 3" xfId="315"/>
    <cellStyle name="汇总 4" xfId="316"/>
    <cellStyle name="货币 3" xfId="317"/>
    <cellStyle name="货币 4" xfId="318"/>
    <cellStyle name="千位分隔 9" xfId="319"/>
    <cellStyle name="貨幣[0]_7300W" xfId="320"/>
    <cellStyle name="千位分隔 6" xfId="321"/>
    <cellStyle name="检查单元格 3" xfId="322"/>
    <cellStyle name="千位分隔 7" xfId="323"/>
    <cellStyle name="检查单元格 4" xfId="324"/>
    <cellStyle name="解释性文本 2" xfId="325"/>
    <cellStyle name="解释性文本 3" xfId="326"/>
    <cellStyle name="解释性文本 4" xfId="327"/>
    <cellStyle name="警告文本 3" xfId="328"/>
    <cellStyle name="警告文本 4" xfId="329"/>
    <cellStyle name="链接单元格 2" xfId="330"/>
    <cellStyle name="콤마 [0]_1202" xfId="331"/>
    <cellStyle name="千位分隔[0] 6" xfId="332"/>
    <cellStyle name="콤마_1202" xfId="333"/>
    <cellStyle name="통화 [0]_1202" xfId="334"/>
    <cellStyle name="통화_1202" xfId="335"/>
    <cellStyle name="표준_(정보부문)월별인원계획" xfId="336"/>
    <cellStyle name="千位分隔 11" xfId="337"/>
    <cellStyle name="千位分隔 12" xfId="338"/>
    <cellStyle name="千位分隔 20" xfId="339"/>
    <cellStyle name="千位分隔 15" xfId="340"/>
    <cellStyle name="千位分隔 2" xfId="341"/>
    <cellStyle name="千位分隔 31" xfId="342"/>
    <cellStyle name="千位分隔 26" xfId="343"/>
    <cellStyle name="千位分隔 33" xfId="344"/>
    <cellStyle name="千位分隔 28" xfId="345"/>
    <cellStyle name="千位分隔 34" xfId="346"/>
    <cellStyle name="千位分隔 29" xfId="347"/>
    <cellStyle name="千位分隔 36" xfId="348"/>
    <cellStyle name="强调文字颜色 5 2" xfId="349"/>
    <cellStyle name="千位分隔 37" xfId="350"/>
    <cellStyle name="千位分隔 8" xfId="351"/>
    <cellStyle name="千位分隔[0] 7" xfId="352"/>
    <cellStyle name="千位分隔[0] 8" xfId="353"/>
    <cellStyle name="千位分隔[0] 9" xfId="354"/>
    <cellStyle name="强调文字颜色 1 2" xfId="355"/>
    <cellStyle name="强调文字颜色 1 4" xfId="356"/>
    <cellStyle name="强调文字颜色 2 2" xfId="357"/>
    <cellStyle name="强调文字颜色 2 3" xfId="358"/>
    <cellStyle name="强调文字颜色 2 4" xfId="359"/>
    <cellStyle name="强调文字颜色 3 2" xfId="360"/>
    <cellStyle name="强调文字颜色 3 4" xfId="361"/>
    <cellStyle name="强调文字颜色 4 3" xfId="362"/>
    <cellStyle name="强调文字颜色 4 4" xfId="363"/>
    <cellStyle name="强调文字颜色 5 3" xfId="364"/>
    <cellStyle name="强调文字颜色 5 4" xfId="365"/>
    <cellStyle name="强调文字颜色 6 2" xfId="366"/>
    <cellStyle name="强调文字颜色 6 4" xfId="367"/>
    <cellStyle name="适中 3" xfId="368"/>
    <cellStyle name="输入 2" xfId="369"/>
    <cellStyle name="输入 3" xfId="370"/>
    <cellStyle name="样式 1" xfId="371"/>
    <cellStyle name="一般_10009084" xfId="37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externalLink" Target="externalLinks/externalLink6.xml"/><Relationship Id="rId17" Type="http://schemas.openxmlformats.org/officeDocument/2006/relationships/externalLink" Target="externalLinks/externalLink5.xml"/><Relationship Id="rId16" Type="http://schemas.openxmlformats.org/officeDocument/2006/relationships/externalLink" Target="externalLinks/externalLink4.xml"/><Relationship Id="rId15" Type="http://schemas.openxmlformats.org/officeDocument/2006/relationships/externalLink" Target="externalLinks/externalLink3.xml"/><Relationship Id="rId14" Type="http://schemas.openxmlformats.org/officeDocument/2006/relationships/externalLink" Target="externalLinks/externalLink2.xml"/><Relationship Id="rId13" Type="http://schemas.openxmlformats.org/officeDocument/2006/relationships/externalLink" Target="externalLinks/externalLink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66675</xdr:colOff>
      <xdr:row>0</xdr:row>
      <xdr:rowOff>123825</xdr:rowOff>
    </xdr:from>
    <xdr:to>
      <xdr:col>6</xdr:col>
      <xdr:colOff>609600</xdr:colOff>
      <xdr:row>5</xdr:row>
      <xdr:rowOff>180975</xdr:rowOff>
    </xdr:to>
    <xdr:pic>
      <xdr:nvPicPr>
        <xdr:cNvPr id="2049" name="Picture 21" descr="E@R`8CFZQWE3U%{B6@BKMGX"/>
        <xdr:cNvPicPr>
          <a:picLocks noChangeAspect="1" noChangeArrowheads="1"/>
        </xdr:cNvPicPr>
      </xdr:nvPicPr>
      <xdr:blipFill>
        <a:blip r:embed="rId1" cstate="print"/>
        <a:srcRect/>
        <a:stretch>
          <a:fillRect/>
        </a:stretch>
      </xdr:blipFill>
      <xdr:spPr>
        <a:xfrm>
          <a:off x="5067300" y="123825"/>
          <a:ext cx="1304925" cy="10858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57150</xdr:colOff>
      <xdr:row>0</xdr:row>
      <xdr:rowOff>133350</xdr:rowOff>
    </xdr:from>
    <xdr:to>
      <xdr:col>3</xdr:col>
      <xdr:colOff>666750</xdr:colOff>
      <xdr:row>5</xdr:row>
      <xdr:rowOff>180975</xdr:rowOff>
    </xdr:to>
    <xdr:pic>
      <xdr:nvPicPr>
        <xdr:cNvPr id="3073" name="Picture 21" descr="E@R`8CFZQWE3U%{B6@BKMGX"/>
        <xdr:cNvPicPr>
          <a:picLocks noChangeAspect="1" noChangeArrowheads="1"/>
        </xdr:cNvPicPr>
      </xdr:nvPicPr>
      <xdr:blipFill>
        <a:blip r:embed="rId1" cstate="print"/>
        <a:srcRect/>
        <a:stretch>
          <a:fillRect/>
        </a:stretch>
      </xdr:blipFill>
      <xdr:spPr>
        <a:xfrm>
          <a:off x="5057775" y="133350"/>
          <a:ext cx="1371600" cy="11430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164;&#20135;&#36127;&#20538;&#34920;2016-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6153;&#29992;&#20998;&#25674;&#34920;2016-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445;&#25945;&#27963;&#21160;&#25104;&#26412;&#34920;-&#26412;&#24180;&#32047;&#35745;2016-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6153;&#29992;&#34920;2016-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5919;&#24220;&#36164;&#21161;&#25910;&#25903;&#34920;2016-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4180;&#23457;\2016&#24180;&#23457;\&#24188;&#20799;&#22253;\&#29233;&#24515;&#31461;&#20043;&#20048;\2015&#24180;&#29233;&#24515;&#31461;&#20043;&#20048;&#24188;&#20799;&#22253;&#23457;&#35745;&#25253;&#2157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43">
          <cell r="H43">
            <v>2019121.9</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16">
          <cell r="B16">
            <v>443231.417375347</v>
          </cell>
        </row>
        <row r="17">
          <cell r="B17">
            <v>33141.0906510555</v>
          </cell>
        </row>
        <row r="18">
          <cell r="B18">
            <v>13714.5419735976</v>
          </cell>
        </row>
      </sheetData>
      <sheetData sheetId="1"/>
      <sheetData sheetId="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24">
          <cell r="H24">
            <v>4247418.59</v>
          </cell>
        </row>
      </sheetData>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41">
          <cell r="D41">
            <v>490087.05</v>
          </cell>
        </row>
      </sheetData>
      <sheetData sheetId="1"/>
      <sheetData sheetId="2"/>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政府资助收支表"/>
      <sheetName val="Sheet3"/>
    </sheetNames>
    <sheetDataSet>
      <sheetData sheetId="0">
        <row r="25">
          <cell r="G25">
            <v>11364.16</v>
          </cell>
        </row>
      </sheetData>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封面"/>
      <sheetName val="审计报告"/>
      <sheetName val="资产负债表"/>
      <sheetName val="资产负债表（续）"/>
      <sheetName val="业务活动表"/>
      <sheetName val="保教活动成本表"/>
      <sheetName val="费用明细表"/>
      <sheetName val="补助收支"/>
      <sheetName val="现金流量表"/>
      <sheetName val="基本数字表"/>
      <sheetName val="账务指标表"/>
      <sheetName val="附注"/>
      <sheetName val="Sheet1"/>
    </sheetNames>
    <sheetDataSet>
      <sheetData sheetId="0"/>
      <sheetData sheetId="1"/>
      <sheetData sheetId="2"/>
      <sheetData sheetId="3"/>
      <sheetData sheetId="4">
        <row r="7">
          <cell r="B7">
            <v>0</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szzhenxingCPA.com%20%20%20%20E-mail:china@szzhenxingcpa.com/"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www.szzhenxingCPA.com%20%20E-mail:china@szzhenxingcpa.com/" TargetMode="Externa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7"/>
  <sheetViews>
    <sheetView tabSelected="1" topLeftCell="A13" workbookViewId="0">
      <selection activeCell="P17" sqref="P17"/>
    </sheetView>
  </sheetViews>
  <sheetFormatPr defaultColWidth="9" defaultRowHeight="14.25" outlineLevelCol="6"/>
  <cols>
    <col min="1" max="1" width="16.75" style="4" customWidth="1"/>
    <col min="2" max="2" width="17.5" style="4" customWidth="1"/>
    <col min="3" max="3" width="15.625" style="4" customWidth="1"/>
    <col min="4" max="4" width="2" style="4" customWidth="1"/>
    <col min="5" max="5" width="13.75" style="4" customWidth="1"/>
    <col min="6" max="6" width="10" style="4" customWidth="1"/>
    <col min="7" max="7" width="8.875" style="4" customWidth="1"/>
    <col min="8" max="8" width="1.25" style="4" customWidth="1"/>
    <col min="9" max="16384" width="9" style="4"/>
  </cols>
  <sheetData>
    <row r="1" ht="20.25" spans="1:5">
      <c r="A1" s="218" t="s">
        <v>0</v>
      </c>
      <c r="B1" s="218"/>
      <c r="C1" s="218"/>
      <c r="D1" s="218"/>
      <c r="E1" s="218"/>
    </row>
    <row r="2" ht="13.5" spans="1:5">
      <c r="A2" s="219" t="s">
        <v>1</v>
      </c>
      <c r="B2" s="219"/>
      <c r="C2" s="219"/>
      <c r="D2" s="219"/>
      <c r="E2" s="219"/>
    </row>
    <row r="3" ht="15.75" customHeight="1" spans="1:5">
      <c r="A3" s="228" t="s">
        <v>2</v>
      </c>
      <c r="B3" s="228"/>
      <c r="C3" s="228"/>
      <c r="D3" s="228"/>
      <c r="E3" s="228"/>
    </row>
    <row r="4" ht="15.75" customHeight="1" spans="1:5">
      <c r="A4" s="221" t="s">
        <v>3</v>
      </c>
      <c r="B4" s="221"/>
      <c r="C4" s="221"/>
      <c r="D4" s="221"/>
      <c r="E4" s="221"/>
    </row>
    <row r="5" ht="15.75" customHeight="1" spans="1:5">
      <c r="A5" s="221" t="s">
        <v>4</v>
      </c>
      <c r="B5" s="221"/>
      <c r="C5" s="221"/>
      <c r="D5" s="221"/>
      <c r="E5" s="221"/>
    </row>
    <row r="6" ht="15.75" customHeight="1" spans="1:5">
      <c r="A6" s="221" t="s">
        <v>5</v>
      </c>
      <c r="B6" s="221"/>
      <c r="C6" s="221"/>
      <c r="D6" s="221"/>
      <c r="E6" s="221"/>
    </row>
    <row r="7" ht="15.75" customHeight="1" spans="1:7">
      <c r="A7" s="222" t="s">
        <v>6</v>
      </c>
      <c r="B7" s="222"/>
      <c r="C7" s="222"/>
      <c r="D7" s="222"/>
      <c r="E7" s="222"/>
      <c r="F7" s="222"/>
      <c r="G7" s="222"/>
    </row>
    <row r="13" ht="27" customHeight="1" spans="1:7">
      <c r="A13" s="229" t="s">
        <v>7</v>
      </c>
      <c r="B13" s="229"/>
      <c r="C13" s="229"/>
      <c r="D13" s="229"/>
      <c r="E13" s="229"/>
      <c r="F13" s="229"/>
      <c r="G13" s="229"/>
    </row>
    <row r="14" ht="27" customHeight="1" spans="1:7">
      <c r="A14" s="229" t="s">
        <v>8</v>
      </c>
      <c r="B14" s="229"/>
      <c r="C14" s="229"/>
      <c r="D14" s="229"/>
      <c r="E14" s="229"/>
      <c r="F14" s="229"/>
      <c r="G14" s="229"/>
    </row>
    <row r="15" ht="27" customHeight="1" spans="1:7">
      <c r="A15" s="229" t="s">
        <v>9</v>
      </c>
      <c r="B15" s="229"/>
      <c r="C15" s="229"/>
      <c r="D15" s="229"/>
      <c r="E15" s="229"/>
      <c r="F15" s="229"/>
      <c r="G15" s="229"/>
    </row>
    <row r="16" ht="27" customHeight="1" spans="1:7">
      <c r="A16" s="229" t="s">
        <v>10</v>
      </c>
      <c r="B16" s="229"/>
      <c r="C16" s="229"/>
      <c r="D16" s="229"/>
      <c r="E16" s="229"/>
      <c r="F16" s="229"/>
      <c r="G16" s="229"/>
    </row>
    <row r="17" spans="1:7">
      <c r="A17" s="5"/>
      <c r="B17" s="5"/>
      <c r="C17" s="5"/>
      <c r="D17" s="5"/>
      <c r="E17" s="5"/>
      <c r="F17" s="5"/>
      <c r="G17" s="5"/>
    </row>
    <row r="18" spans="1:7">
      <c r="A18" s="5"/>
      <c r="B18" s="5"/>
      <c r="C18" s="5"/>
      <c r="D18" s="5"/>
      <c r="E18" s="5"/>
      <c r="F18" s="5"/>
      <c r="G18" s="5"/>
    </row>
    <row r="19" ht="18.75" customHeight="1" spans="1:6">
      <c r="A19" s="227"/>
      <c r="B19" s="230" t="s">
        <v>11</v>
      </c>
      <c r="C19" s="230"/>
      <c r="D19" s="16"/>
      <c r="E19" s="231"/>
      <c r="F19" s="232" t="s">
        <v>12</v>
      </c>
    </row>
    <row r="20" ht="18.75" customHeight="1"/>
    <row r="21" ht="18.75" customHeight="1" spans="2:6">
      <c r="B21" s="233" t="s">
        <v>13</v>
      </c>
      <c r="F21" s="5">
        <v>1</v>
      </c>
    </row>
    <row r="22" ht="18.75" customHeight="1"/>
    <row r="23" ht="18.75" customHeight="1" spans="2:2">
      <c r="B23" s="233" t="s">
        <v>14</v>
      </c>
    </row>
    <row r="24" ht="18.75" customHeight="1" spans="2:6">
      <c r="B24" s="16" t="s">
        <v>15</v>
      </c>
      <c r="C24" s="16"/>
      <c r="F24" s="234" t="s">
        <v>16</v>
      </c>
    </row>
    <row r="25" ht="18.75" customHeight="1" spans="2:6">
      <c r="B25" s="16" t="s">
        <v>17</v>
      </c>
      <c r="C25" s="16"/>
      <c r="F25" s="234" t="s">
        <v>18</v>
      </c>
    </row>
    <row r="26" ht="18.75" customHeight="1" spans="2:6">
      <c r="B26" s="16" t="s">
        <v>19</v>
      </c>
      <c r="C26" s="16"/>
      <c r="F26" s="234" t="s">
        <v>20</v>
      </c>
    </row>
    <row r="27" ht="18.75" customHeight="1" spans="2:6">
      <c r="B27" s="16" t="s">
        <v>21</v>
      </c>
      <c r="C27" s="16"/>
      <c r="F27" s="234" t="s">
        <v>22</v>
      </c>
    </row>
    <row r="28" ht="18.75" customHeight="1" spans="2:6">
      <c r="B28" s="16" t="s">
        <v>23</v>
      </c>
      <c r="C28" s="16"/>
      <c r="F28" s="234" t="s">
        <v>24</v>
      </c>
    </row>
    <row r="29" ht="18.75" customHeight="1" spans="1:6">
      <c r="A29" s="4" t="s">
        <v>25</v>
      </c>
      <c r="B29" s="16" t="s">
        <v>26</v>
      </c>
      <c r="C29" s="16"/>
      <c r="F29" s="234" t="s">
        <v>27</v>
      </c>
    </row>
    <row r="30" ht="18.75" customHeight="1" spans="2:6">
      <c r="B30" s="16" t="s">
        <v>28</v>
      </c>
      <c r="C30" s="16"/>
      <c r="F30" s="234" t="s">
        <v>29</v>
      </c>
    </row>
    <row r="31" ht="18.75" customHeight="1" spans="2:6">
      <c r="B31" s="16" t="s">
        <v>30</v>
      </c>
      <c r="C31" s="16"/>
      <c r="F31" s="234" t="s">
        <v>31</v>
      </c>
    </row>
    <row r="32" ht="18.75" customHeight="1" spans="2:6">
      <c r="B32" s="16"/>
      <c r="C32" s="16"/>
      <c r="F32" s="234"/>
    </row>
    <row r="33" ht="18.75" customHeight="1" spans="2:6">
      <c r="B33" s="235" t="s">
        <v>32</v>
      </c>
      <c r="C33" s="16"/>
      <c r="F33" s="236" t="s">
        <v>33</v>
      </c>
    </row>
    <row r="34" ht="18.75" customHeight="1" spans="2:6">
      <c r="B34" s="27"/>
      <c r="C34" s="16"/>
      <c r="F34" s="234"/>
    </row>
    <row r="35" ht="18.75" customHeight="1" spans="2:6">
      <c r="B35" s="237" t="s">
        <v>34</v>
      </c>
      <c r="C35" s="16"/>
      <c r="F35" s="236" t="s">
        <v>35</v>
      </c>
    </row>
    <row r="36" ht="18.75" customHeight="1"/>
    <row r="37" ht="18.75" customHeight="1" spans="2:2">
      <c r="B37" s="233" t="s">
        <v>36</v>
      </c>
    </row>
  </sheetData>
  <mergeCells count="17">
    <mergeCell ref="A1:E1"/>
    <mergeCell ref="A2:E2"/>
    <mergeCell ref="A3:E3"/>
    <mergeCell ref="A4:E4"/>
    <mergeCell ref="A5:E5"/>
    <mergeCell ref="A6:E6"/>
    <mergeCell ref="A7:G7"/>
    <mergeCell ref="A13:G13"/>
    <mergeCell ref="A14:G14"/>
    <mergeCell ref="A15:G15"/>
    <mergeCell ref="A16:G16"/>
    <mergeCell ref="A17:G17"/>
    <mergeCell ref="A18:G18"/>
    <mergeCell ref="B19:C19"/>
    <mergeCell ref="B24:C24"/>
    <mergeCell ref="B25:C25"/>
    <mergeCell ref="B29:C29"/>
  </mergeCells>
  <hyperlinks>
    <hyperlink ref="A3" r:id="rId2" display="http://www.szzhenxingCPA.com E-mail:laoliming_5995@163.com"/>
  </hyperlinks>
  <pageMargins left="0.859722222222222" right="0.699305555555556" top="0.75" bottom="0.75" header="0.3" footer="0.3"/>
  <pageSetup paperSize="9" orientation="portrait" horizontalDpi="200" verticalDpi="3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7"/>
  <sheetViews>
    <sheetView topLeftCell="A13" workbookViewId="0">
      <selection activeCell="J16" sqref="J16"/>
    </sheetView>
  </sheetViews>
  <sheetFormatPr defaultColWidth="9" defaultRowHeight="14.25" outlineLevelCol="7"/>
  <cols>
    <col min="1" max="1" width="33.375" style="4" customWidth="1"/>
    <col min="2" max="2" width="32.25" style="4" customWidth="1"/>
    <col min="3" max="3" width="10" style="4" customWidth="1"/>
    <col min="4" max="4" width="9.625" style="4" customWidth="1"/>
    <col min="5" max="5" width="1" style="4" customWidth="1"/>
    <col min="6" max="16384" width="9" style="4"/>
  </cols>
  <sheetData>
    <row r="1" ht="24.75" customHeight="1" spans="1:2">
      <c r="A1" s="218" t="s">
        <v>0</v>
      </c>
      <c r="B1" s="218"/>
    </row>
    <row r="2" ht="17.25" customHeight="1" spans="1:2">
      <c r="A2" s="219" t="s">
        <v>1</v>
      </c>
      <c r="B2" s="219"/>
    </row>
    <row r="3" ht="13.5" spans="1:2">
      <c r="A3" s="220" t="s">
        <v>2</v>
      </c>
      <c r="B3" s="220"/>
    </row>
    <row r="4" ht="17.25" customHeight="1" spans="1:2">
      <c r="A4" s="221" t="s">
        <v>3</v>
      </c>
      <c r="B4" s="221"/>
    </row>
    <row r="5" ht="13.5" spans="1:2">
      <c r="A5" s="221" t="s">
        <v>4</v>
      </c>
      <c r="B5" s="221"/>
    </row>
    <row r="6" ht="16.5" customHeight="1" spans="1:2">
      <c r="A6" s="221" t="s">
        <v>5</v>
      </c>
      <c r="B6" s="221"/>
    </row>
    <row r="7" ht="16.5" customHeight="1" spans="1:4">
      <c r="A7" s="222" t="s">
        <v>6</v>
      </c>
      <c r="B7" s="222"/>
      <c r="C7" s="222"/>
      <c r="D7" s="222"/>
    </row>
    <row r="8" ht="27.75" customHeight="1" spans="1:4">
      <c r="A8" s="223" t="s">
        <v>37</v>
      </c>
      <c r="B8" s="223"/>
      <c r="C8" s="223"/>
      <c r="D8" s="223"/>
    </row>
    <row r="9" ht="18" customHeight="1" spans="2:4">
      <c r="B9" s="224" t="s">
        <v>38</v>
      </c>
      <c r="C9" s="224"/>
      <c r="D9" s="224"/>
    </row>
    <row r="10" ht="18.75" spans="1:8">
      <c r="A10" s="8" t="s">
        <v>39</v>
      </c>
      <c r="B10" s="8"/>
      <c r="C10" s="8"/>
      <c r="D10" s="8"/>
      <c r="H10" s="225"/>
    </row>
    <row r="11" ht="69.75" customHeight="1" spans="1:4">
      <c r="A11" s="17" t="s">
        <v>40</v>
      </c>
      <c r="B11" s="17"/>
      <c r="C11" s="17"/>
      <c r="D11" s="17"/>
    </row>
    <row r="12" ht="19.5" customHeight="1" spans="1:4">
      <c r="A12" s="226" t="s">
        <v>41</v>
      </c>
      <c r="B12" s="226"/>
      <c r="C12" s="226"/>
      <c r="D12" s="226"/>
    </row>
    <row r="13" ht="75" customHeight="1" spans="1:4">
      <c r="A13" s="17" t="s">
        <v>42</v>
      </c>
      <c r="B13" s="17"/>
      <c r="C13" s="17"/>
      <c r="D13" s="17"/>
    </row>
    <row r="14" ht="18" customHeight="1" spans="1:4">
      <c r="A14" s="226" t="s">
        <v>43</v>
      </c>
      <c r="B14" s="226"/>
      <c r="C14" s="226"/>
      <c r="D14" s="226"/>
    </row>
    <row r="15" ht="54.75" customHeight="1" spans="1:4">
      <c r="A15" s="17" t="s">
        <v>44</v>
      </c>
      <c r="B15" s="17"/>
      <c r="C15" s="17"/>
      <c r="D15" s="17"/>
    </row>
    <row r="16" ht="99" customHeight="1" spans="1:4">
      <c r="A16" s="17" t="s">
        <v>45</v>
      </c>
      <c r="B16" s="17"/>
      <c r="C16" s="17"/>
      <c r="D16" s="17"/>
    </row>
    <row r="17" ht="18.75" customHeight="1" spans="1:4">
      <c r="A17" s="17" t="s">
        <v>46</v>
      </c>
      <c r="B17" s="17"/>
      <c r="C17" s="17"/>
      <c r="D17" s="17"/>
    </row>
    <row r="18" ht="17.25" customHeight="1" spans="1:4">
      <c r="A18" s="226" t="s">
        <v>47</v>
      </c>
      <c r="B18" s="226"/>
      <c r="C18" s="226"/>
      <c r="D18" s="226"/>
    </row>
    <row r="19" ht="56.25" customHeight="1" spans="1:4">
      <c r="A19" s="17" t="s">
        <v>48</v>
      </c>
      <c r="B19" s="17"/>
      <c r="C19" s="17"/>
      <c r="D19" s="17"/>
    </row>
    <row r="20" ht="24" customHeight="1" spans="1:4">
      <c r="A20" s="17"/>
      <c r="B20" s="17"/>
      <c r="C20" s="17"/>
      <c r="D20" s="17"/>
    </row>
    <row r="21" spans="1:4">
      <c r="A21" s="227" t="s">
        <v>7</v>
      </c>
      <c r="B21" s="227" t="s">
        <v>49</v>
      </c>
      <c r="C21" s="27"/>
      <c r="D21" s="27"/>
    </row>
    <row r="22" spans="1:4">
      <c r="A22" s="227"/>
      <c r="B22" s="227"/>
      <c r="C22" s="27"/>
      <c r="D22" s="27"/>
    </row>
    <row r="23" ht="9" customHeight="1" spans="1:4">
      <c r="A23" s="227"/>
      <c r="B23" s="227"/>
      <c r="C23" s="27"/>
      <c r="D23" s="27"/>
    </row>
    <row r="25" spans="1:2">
      <c r="A25" s="5" t="s">
        <v>50</v>
      </c>
      <c r="B25" s="227" t="s">
        <v>49</v>
      </c>
    </row>
    <row r="26" ht="10.5" customHeight="1" spans="1:2">
      <c r="A26" s="5"/>
      <c r="B26" s="227"/>
    </row>
    <row r="27" spans="2:3">
      <c r="B27" s="5" t="s">
        <v>51</v>
      </c>
      <c r="C27" s="5"/>
    </row>
  </sheetData>
  <mergeCells count="20">
    <mergeCell ref="A1:B1"/>
    <mergeCell ref="A2:B2"/>
    <mergeCell ref="A3:B3"/>
    <mergeCell ref="A4:B4"/>
    <mergeCell ref="A5:B5"/>
    <mergeCell ref="A6:B6"/>
    <mergeCell ref="A7:D7"/>
    <mergeCell ref="A8:D8"/>
    <mergeCell ref="B9:D9"/>
    <mergeCell ref="A10:D10"/>
    <mergeCell ref="A11:D11"/>
    <mergeCell ref="A12:D12"/>
    <mergeCell ref="A13:D13"/>
    <mergeCell ref="A14:D14"/>
    <mergeCell ref="A15:D15"/>
    <mergeCell ref="A16:D16"/>
    <mergeCell ref="A17:D17"/>
    <mergeCell ref="A18:D18"/>
    <mergeCell ref="A19:D19"/>
    <mergeCell ref="B27:C27"/>
  </mergeCells>
  <hyperlinks>
    <hyperlink ref="A3" r:id="rId2" display="http://www.szzhenxingCPA.com E-mail:laoliming_5995@163.com"/>
  </hyperlinks>
  <pageMargins left="0.904861111111111" right="0.708333333333333" top="0.609722222222222" bottom="0.472222222222222" header="0.314583333333333" footer="0.196527777777778"/>
  <pageSetup paperSize="9" orientation="portrait" horizontalDpi="200" verticalDpi="300"/>
  <headerFooter>
    <oddFooter>&amp;C1</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73"/>
  <sheetViews>
    <sheetView workbookViewId="0">
      <selection activeCell="A55" sqref="A55"/>
    </sheetView>
  </sheetViews>
  <sheetFormatPr defaultColWidth="15.25" defaultRowHeight="15.75" customHeight="1"/>
  <cols>
    <col min="1" max="1" width="34.375" style="135" customWidth="1"/>
    <col min="2" max="2" width="7.5" style="135" customWidth="1"/>
    <col min="3" max="4" width="21.625" style="135" customWidth="1"/>
    <col min="5" max="5" width="9" style="135" customWidth="1"/>
    <col min="6" max="6" width="14.375" style="135" customWidth="1"/>
    <col min="7" max="252" width="9" style="135" customWidth="1"/>
    <col min="253" max="253" width="21.875" style="135" customWidth="1"/>
    <col min="254" max="254" width="4.25" style="135" customWidth="1"/>
    <col min="255" max="255" width="15.125" style="135" customWidth="1"/>
    <col min="256" max="16384" width="15.25" style="135"/>
  </cols>
  <sheetData>
    <row r="1" ht="30.75" customHeight="1" spans="1:4">
      <c r="A1" s="213" t="s">
        <v>52</v>
      </c>
      <c r="B1" s="137"/>
      <c r="C1" s="137"/>
      <c r="D1" s="137"/>
    </row>
    <row r="2" customHeight="1" spans="1:4">
      <c r="A2" s="214">
        <v>42735</v>
      </c>
      <c r="B2" s="181"/>
      <c r="C2" s="181"/>
      <c r="D2" s="181"/>
    </row>
    <row r="3" ht="21" customHeight="1" spans="1:4">
      <c r="A3" s="182" t="s">
        <v>53</v>
      </c>
      <c r="B3" s="182"/>
      <c r="C3" s="182"/>
      <c r="D3" s="181" t="s">
        <v>54</v>
      </c>
    </row>
    <row r="4" customHeight="1" spans="1:4">
      <c r="A4" s="191" t="s">
        <v>55</v>
      </c>
      <c r="B4" s="191" t="s">
        <v>56</v>
      </c>
      <c r="C4" s="191" t="s">
        <v>57</v>
      </c>
      <c r="D4" s="191" t="s">
        <v>58</v>
      </c>
    </row>
    <row r="5" customHeight="1" spans="1:6">
      <c r="A5" s="188" t="s">
        <v>59</v>
      </c>
      <c r="B5" s="191"/>
      <c r="C5" s="200"/>
      <c r="D5" s="190"/>
      <c r="F5" s="211"/>
    </row>
    <row r="6" customHeight="1" spans="1:10">
      <c r="A6" s="190" t="s">
        <v>60</v>
      </c>
      <c r="B6" s="191">
        <v>1</v>
      </c>
      <c r="C6" s="200">
        <f>SUM(C7:C8)</f>
        <v>145.91</v>
      </c>
      <c r="D6" s="200">
        <v>4305.51</v>
      </c>
      <c r="F6" s="211"/>
      <c r="I6" s="211"/>
      <c r="J6" s="211"/>
    </row>
    <row r="7" customHeight="1" spans="1:10">
      <c r="A7" s="190" t="s">
        <v>61</v>
      </c>
      <c r="B7" s="191"/>
      <c r="C7" s="200">
        <v>145.91</v>
      </c>
      <c r="D7" s="200">
        <v>4305.51</v>
      </c>
      <c r="F7" s="211"/>
      <c r="I7" s="211"/>
      <c r="J7" s="211"/>
    </row>
    <row r="8" customHeight="1" spans="1:10">
      <c r="A8" s="190" t="s">
        <v>62</v>
      </c>
      <c r="B8" s="191"/>
      <c r="C8" s="200"/>
      <c r="D8" s="200"/>
      <c r="I8" s="211"/>
      <c r="J8" s="211"/>
    </row>
    <row r="9" customHeight="1" spans="1:10">
      <c r="A9" s="190" t="s">
        <v>63</v>
      </c>
      <c r="B9" s="191">
        <v>1</v>
      </c>
      <c r="C9" s="200">
        <f>SUM(C10:C12)</f>
        <v>657944.67</v>
      </c>
      <c r="D9" s="200">
        <f>SUM(D10:D13)</f>
        <v>866957.08</v>
      </c>
      <c r="F9" s="182"/>
      <c r="I9" s="211"/>
      <c r="J9" s="211"/>
    </row>
    <row r="10" customHeight="1" spans="1:10">
      <c r="A10" s="190" t="s">
        <v>64</v>
      </c>
      <c r="B10" s="191"/>
      <c r="C10" s="200">
        <v>578836.4</v>
      </c>
      <c r="D10" s="200">
        <v>440239.97</v>
      </c>
      <c r="F10" s="211"/>
      <c r="I10" s="211"/>
      <c r="J10" s="211"/>
    </row>
    <row r="11" customHeight="1" spans="1:10">
      <c r="A11" s="190" t="s">
        <v>65</v>
      </c>
      <c r="B11" s="191"/>
      <c r="C11" s="200">
        <v>74754.96</v>
      </c>
      <c r="D11" s="200">
        <v>74739.44</v>
      </c>
      <c r="F11" s="211"/>
      <c r="I11" s="211"/>
      <c r="J11" s="211"/>
    </row>
    <row r="12" customHeight="1" spans="1:10">
      <c r="A12" s="190" t="s">
        <v>66</v>
      </c>
      <c r="B12" s="191"/>
      <c r="C12" s="200">
        <v>4353.31</v>
      </c>
      <c r="D12" s="200">
        <v>351977.67</v>
      </c>
      <c r="I12" s="211"/>
      <c r="J12" s="211"/>
    </row>
    <row r="13" customHeight="1" spans="1:10">
      <c r="A13" s="190" t="s">
        <v>67</v>
      </c>
      <c r="B13" s="191">
        <v>1</v>
      </c>
      <c r="C13" s="200">
        <v>440000</v>
      </c>
      <c r="D13" s="200"/>
      <c r="F13" s="211"/>
      <c r="I13" s="211"/>
      <c r="J13" s="211"/>
    </row>
    <row r="14" customHeight="1" spans="1:10">
      <c r="A14" s="190" t="s">
        <v>68</v>
      </c>
      <c r="B14" s="191"/>
      <c r="C14" s="200"/>
      <c r="D14" s="200"/>
      <c r="I14" s="211"/>
      <c r="J14" s="211"/>
    </row>
    <row r="15" customHeight="1" spans="1:10">
      <c r="A15" s="190" t="s">
        <v>69</v>
      </c>
      <c r="B15" s="191"/>
      <c r="C15" s="200"/>
      <c r="D15" s="200"/>
      <c r="I15" s="211"/>
      <c r="J15" s="211"/>
    </row>
    <row r="16" customHeight="1" spans="1:10">
      <c r="A16" s="190" t="s">
        <v>70</v>
      </c>
      <c r="B16" s="191"/>
      <c r="C16" s="200"/>
      <c r="D16" s="200"/>
      <c r="I16" s="211"/>
      <c r="J16" s="211"/>
    </row>
    <row r="17" customHeight="1" spans="1:10">
      <c r="A17" s="190" t="s">
        <v>71</v>
      </c>
      <c r="B17" s="191"/>
      <c r="C17" s="200"/>
      <c r="D17" s="200"/>
      <c r="I17" s="211"/>
      <c r="J17" s="211"/>
    </row>
    <row r="18" customHeight="1" spans="1:10">
      <c r="A18" s="190" t="s">
        <v>72</v>
      </c>
      <c r="B18" s="191">
        <v>2</v>
      </c>
      <c r="C18" s="200">
        <v>46367.39</v>
      </c>
      <c r="D18" s="200">
        <v>30252.02</v>
      </c>
      <c r="I18" s="211"/>
      <c r="J18" s="211"/>
    </row>
    <row r="19" customHeight="1" spans="1:10">
      <c r="A19" s="190" t="s">
        <v>73</v>
      </c>
      <c r="B19" s="191"/>
      <c r="C19" s="200"/>
      <c r="D19" s="200"/>
      <c r="I19" s="211"/>
      <c r="J19" s="211"/>
    </row>
    <row r="20" customHeight="1" spans="1:10">
      <c r="A20" s="190" t="s">
        <v>74</v>
      </c>
      <c r="B20" s="191"/>
      <c r="C20" s="200"/>
      <c r="D20" s="200">
        <v>0</v>
      </c>
      <c r="I20" s="211"/>
      <c r="J20" s="211"/>
    </row>
    <row r="21" customHeight="1" spans="1:10">
      <c r="A21" s="190" t="s">
        <v>75</v>
      </c>
      <c r="B21" s="191">
        <v>3</v>
      </c>
      <c r="C21" s="200">
        <v>6987.5</v>
      </c>
      <c r="D21" s="200">
        <v>6987.5</v>
      </c>
      <c r="I21" s="211"/>
      <c r="J21" s="211"/>
    </row>
    <row r="22" customHeight="1" spans="1:10">
      <c r="A22" s="190" t="s">
        <v>76</v>
      </c>
      <c r="B22" s="191"/>
      <c r="C22" s="200"/>
      <c r="D22" s="200"/>
      <c r="I22" s="211"/>
      <c r="J22" s="211"/>
    </row>
    <row r="23" customHeight="1" spans="1:10">
      <c r="A23" s="190" t="s">
        <v>77</v>
      </c>
      <c r="B23" s="191">
        <v>4</v>
      </c>
      <c r="C23" s="200">
        <v>435127.13</v>
      </c>
      <c r="D23" s="200">
        <v>290696.22</v>
      </c>
      <c r="I23" s="211"/>
      <c r="J23" s="211"/>
    </row>
    <row r="24" customHeight="1" spans="1:10">
      <c r="A24" s="190" t="s">
        <v>78</v>
      </c>
      <c r="B24" s="191"/>
      <c r="C24" s="200"/>
      <c r="D24" s="200"/>
      <c r="I24" s="211"/>
      <c r="J24" s="211"/>
    </row>
    <row r="25" customHeight="1" spans="1:10">
      <c r="A25" s="190" t="s">
        <v>79</v>
      </c>
      <c r="B25" s="191"/>
      <c r="C25" s="200"/>
      <c r="D25" s="200"/>
      <c r="I25" s="211"/>
      <c r="J25" s="211"/>
    </row>
    <row r="26" customHeight="1" spans="1:10">
      <c r="A26" s="188" t="s">
        <v>80</v>
      </c>
      <c r="B26" s="204"/>
      <c r="C26" s="205">
        <f>SUM(C6:C25)-C6-C9</f>
        <v>1586572.6</v>
      </c>
      <c r="D26" s="205">
        <v>1199198.33</v>
      </c>
      <c r="I26" s="211"/>
      <c r="J26" s="211"/>
    </row>
    <row r="27" customHeight="1" spans="1:10">
      <c r="A27" s="190" t="s">
        <v>81</v>
      </c>
      <c r="B27" s="191"/>
      <c r="C27" s="200"/>
      <c r="D27" s="200"/>
      <c r="I27" s="211"/>
      <c r="J27" s="211"/>
    </row>
    <row r="28" customHeight="1" spans="1:10">
      <c r="A28" s="190" t="s">
        <v>82</v>
      </c>
      <c r="B28" s="191"/>
      <c r="C28" s="200"/>
      <c r="D28" s="200"/>
      <c r="I28" s="211"/>
      <c r="J28" s="211"/>
    </row>
    <row r="29" customHeight="1" spans="1:10">
      <c r="A29" s="190" t="s">
        <v>83</v>
      </c>
      <c r="B29" s="191"/>
      <c r="C29" s="200"/>
      <c r="D29" s="200"/>
      <c r="I29" s="211"/>
      <c r="J29" s="211"/>
    </row>
    <row r="30" customHeight="1" spans="1:10">
      <c r="A30" s="190" t="s">
        <v>84</v>
      </c>
      <c r="B30" s="191"/>
      <c r="C30" s="200"/>
      <c r="D30" s="200"/>
      <c r="E30" s="212"/>
      <c r="F30" s="212"/>
      <c r="G30" s="212"/>
      <c r="H30" s="212"/>
      <c r="I30" s="211"/>
      <c r="J30" s="211"/>
    </row>
    <row r="31" s="212" customFormat="1" customHeight="1" spans="1:10">
      <c r="A31" s="188" t="s">
        <v>85</v>
      </c>
      <c r="B31" s="204"/>
      <c r="C31" s="205">
        <v>0</v>
      </c>
      <c r="D31" s="205">
        <v>0</v>
      </c>
      <c r="E31" s="135"/>
      <c r="F31" s="135"/>
      <c r="G31" s="135"/>
      <c r="H31" s="135"/>
      <c r="I31" s="211"/>
      <c r="J31" s="211"/>
    </row>
    <row r="32" customHeight="1" spans="1:10">
      <c r="A32" s="190" t="s">
        <v>86</v>
      </c>
      <c r="B32" s="191"/>
      <c r="C32" s="200"/>
      <c r="D32" s="200"/>
      <c r="I32" s="211"/>
      <c r="J32" s="211"/>
    </row>
    <row r="33" customHeight="1" spans="1:10">
      <c r="A33" s="190" t="s">
        <v>87</v>
      </c>
      <c r="B33" s="191" t="s">
        <v>88</v>
      </c>
      <c r="C33" s="200">
        <v>679284.5</v>
      </c>
      <c r="D33" s="200">
        <v>636040.5</v>
      </c>
      <c r="I33" s="211"/>
      <c r="J33" s="211"/>
    </row>
    <row r="34" customHeight="1" spans="1:10">
      <c r="A34" s="190" t="s">
        <v>89</v>
      </c>
      <c r="B34" s="191" t="s">
        <v>90</v>
      </c>
      <c r="C34" s="200">
        <v>255935.2</v>
      </c>
      <c r="D34" s="200">
        <v>185815.33</v>
      </c>
      <c r="I34" s="211"/>
      <c r="J34" s="211"/>
    </row>
    <row r="35" customHeight="1" spans="1:10">
      <c r="A35" s="190" t="s">
        <v>91</v>
      </c>
      <c r="B35" s="191" t="s">
        <v>92</v>
      </c>
      <c r="C35" s="200">
        <f>C33-C34</f>
        <v>423349.3</v>
      </c>
      <c r="D35" s="200">
        <v>450225.17</v>
      </c>
      <c r="I35" s="211"/>
      <c r="J35" s="211"/>
    </row>
    <row r="36" customHeight="1" spans="1:10">
      <c r="A36" s="190" t="s">
        <v>93</v>
      </c>
      <c r="B36" s="191"/>
      <c r="C36" s="200"/>
      <c r="D36" s="200"/>
      <c r="I36" s="211"/>
      <c r="J36" s="211"/>
    </row>
    <row r="37" customHeight="1" spans="1:10">
      <c r="A37" s="190" t="s">
        <v>94</v>
      </c>
      <c r="B37" s="191"/>
      <c r="C37" s="200"/>
      <c r="D37" s="200"/>
      <c r="I37" s="211"/>
      <c r="J37" s="211"/>
    </row>
    <row r="38" customHeight="1" spans="1:10">
      <c r="A38" s="190" t="s">
        <v>95</v>
      </c>
      <c r="B38" s="191"/>
      <c r="C38" s="200">
        <v>9200</v>
      </c>
      <c r="D38" s="200">
        <v>9200</v>
      </c>
      <c r="E38" s="212"/>
      <c r="F38" s="212"/>
      <c r="G38" s="212"/>
      <c r="H38" s="212"/>
      <c r="I38" s="211"/>
      <c r="J38" s="211"/>
    </row>
    <row r="39" s="212" customFormat="1" customHeight="1" spans="1:10">
      <c r="A39" s="188" t="s">
        <v>96</v>
      </c>
      <c r="B39" s="204"/>
      <c r="C39" s="205">
        <f>SUM(C35:C38)</f>
        <v>432549.3</v>
      </c>
      <c r="D39" s="205">
        <v>459425.17</v>
      </c>
      <c r="E39" s="135"/>
      <c r="F39" s="135"/>
      <c r="G39" s="135"/>
      <c r="H39" s="135"/>
      <c r="I39" s="211"/>
      <c r="J39" s="211"/>
    </row>
    <row r="40" customHeight="1" spans="1:10">
      <c r="A40" s="190" t="s">
        <v>97</v>
      </c>
      <c r="B40" s="191"/>
      <c r="C40" s="200"/>
      <c r="D40" s="200"/>
      <c r="I40" s="211"/>
      <c r="J40" s="211"/>
    </row>
    <row r="41" customHeight="1" spans="1:10">
      <c r="A41" s="190" t="s">
        <v>98</v>
      </c>
      <c r="B41" s="191"/>
      <c r="C41" s="200"/>
      <c r="D41" s="200"/>
      <c r="G41" s="215"/>
      <c r="I41" s="211"/>
      <c r="J41" s="211"/>
    </row>
    <row r="42" customHeight="1" spans="1:10">
      <c r="A42" s="190" t="s">
        <v>99</v>
      </c>
      <c r="B42" s="191"/>
      <c r="C42" s="200"/>
      <c r="D42" s="200"/>
      <c r="G42" s="215"/>
      <c r="I42" s="211"/>
      <c r="J42" s="211"/>
    </row>
    <row r="43" customHeight="1" spans="1:10">
      <c r="A43" s="190" t="s">
        <v>100</v>
      </c>
      <c r="B43" s="191"/>
      <c r="C43" s="200"/>
      <c r="D43" s="200"/>
      <c r="E43" s="212"/>
      <c r="F43" s="216"/>
      <c r="G43" s="212"/>
      <c r="H43" s="212"/>
      <c r="I43" s="211"/>
      <c r="J43" s="211"/>
    </row>
    <row r="44" s="212" customFormat="1" customHeight="1" spans="1:10">
      <c r="A44" s="188" t="s">
        <v>101</v>
      </c>
      <c r="B44" s="204"/>
      <c r="C44" s="205">
        <f>C26+C31+C39+C41</f>
        <v>2019121.9</v>
      </c>
      <c r="D44" s="205">
        <v>1658623.5</v>
      </c>
      <c r="F44" s="216"/>
      <c r="I44" s="211"/>
      <c r="J44" s="211"/>
    </row>
    <row r="45" s="212" customFormat="1" customHeight="1" spans="1:10">
      <c r="A45" s="207"/>
      <c r="B45" s="217"/>
      <c r="C45" s="209"/>
      <c r="D45" s="209"/>
      <c r="J45" s="211"/>
    </row>
    <row r="46" customHeight="1" spans="10:10">
      <c r="J46" s="211"/>
    </row>
    <row r="47" customHeight="1" spans="3:10">
      <c r="C47" s="211">
        <f ca="1">C44-'资产负债表（续）'!C45</f>
        <v>0</v>
      </c>
      <c r="D47" s="211">
        <f ca="1">D44-'资产负债表（续）'!D45</f>
        <v>0</v>
      </c>
      <c r="J47" s="211"/>
    </row>
    <row r="48" customHeight="1" spans="10:10">
      <c r="J48" s="211"/>
    </row>
    <row r="49" customHeight="1" spans="3:10">
      <c r="C49" s="211"/>
      <c r="J49" s="211"/>
    </row>
    <row r="50" customHeight="1" spans="4:10">
      <c r="D50" s="180"/>
      <c r="J50" s="211"/>
    </row>
    <row r="51" customHeight="1" spans="10:10">
      <c r="J51" s="211"/>
    </row>
    <row r="52" customHeight="1" spans="10:10">
      <c r="J52" s="211"/>
    </row>
    <row r="53" customHeight="1" spans="10:10">
      <c r="J53" s="211"/>
    </row>
    <row r="54" customHeight="1" spans="10:10">
      <c r="J54" s="211"/>
    </row>
    <row r="55" customHeight="1" spans="10:10">
      <c r="J55" s="211"/>
    </row>
    <row r="56" customHeight="1" spans="10:10">
      <c r="J56" s="211"/>
    </row>
    <row r="57" customHeight="1" spans="10:10">
      <c r="J57" s="211"/>
    </row>
    <row r="58" customHeight="1" spans="10:10">
      <c r="J58" s="211"/>
    </row>
    <row r="59" customHeight="1" spans="10:10">
      <c r="J59" s="211"/>
    </row>
    <row r="60" customHeight="1" spans="10:10">
      <c r="J60" s="211"/>
    </row>
    <row r="61" customHeight="1" spans="10:10">
      <c r="J61" s="211"/>
    </row>
    <row r="62" customHeight="1" spans="10:10">
      <c r="J62" s="211"/>
    </row>
    <row r="63" customHeight="1" spans="10:10">
      <c r="J63" s="211"/>
    </row>
    <row r="64" customHeight="1" spans="10:10">
      <c r="J64" s="211"/>
    </row>
    <row r="65" customHeight="1" spans="10:10">
      <c r="J65" s="211"/>
    </row>
    <row r="66" customHeight="1" spans="10:10">
      <c r="J66" s="211"/>
    </row>
    <row r="67" customHeight="1" spans="10:10">
      <c r="J67" s="211"/>
    </row>
    <row r="68" customHeight="1" spans="10:10">
      <c r="J68" s="211"/>
    </row>
    <row r="69" customHeight="1" spans="10:10">
      <c r="J69" s="211"/>
    </row>
    <row r="70" customHeight="1" spans="10:10">
      <c r="J70" s="211"/>
    </row>
    <row r="71" customHeight="1" spans="10:10">
      <c r="J71" s="211"/>
    </row>
    <row r="72" customHeight="1" spans="10:10">
      <c r="J72" s="211"/>
    </row>
    <row r="73" customHeight="1" spans="10:10">
      <c r="J73" s="211"/>
    </row>
  </sheetData>
  <mergeCells count="2">
    <mergeCell ref="A1:D1"/>
    <mergeCell ref="A2:D2"/>
  </mergeCells>
  <pageMargins left="0.984027777777778" right="0.550694444444444" top="0.472222222222222" bottom="0.432638888888889" header="0.314583333333333" footer="0.156944444444444"/>
  <pageSetup paperSize="9" orientation="portrait" horizontalDpi="200" verticalDpi="300"/>
  <headerFooter>
    <oddFooter>&amp;C2</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59"/>
  <sheetViews>
    <sheetView topLeftCell="A19" workbookViewId="0">
      <selection activeCell="A55" sqref="A55"/>
    </sheetView>
  </sheetViews>
  <sheetFormatPr defaultColWidth="9" defaultRowHeight="15.75" customHeight="1"/>
  <cols>
    <col min="1" max="1" width="37.625" style="135" customWidth="1"/>
    <col min="2" max="2" width="6.5" style="135" customWidth="1"/>
    <col min="3" max="4" width="20.25" style="135" customWidth="1"/>
    <col min="5" max="5" width="24.875" style="84" customWidth="1"/>
    <col min="6" max="6" width="5.125" style="84" customWidth="1"/>
    <col min="7" max="7" width="9" style="84"/>
    <col min="8" max="8" width="21.125" style="84" customWidth="1"/>
    <col min="9" max="10" width="16.625" style="84" customWidth="1"/>
    <col min="11" max="16384" width="9" style="84"/>
  </cols>
  <sheetData>
    <row r="1" ht="32.25" customHeight="1" spans="1:4">
      <c r="A1" s="198" t="s">
        <v>102</v>
      </c>
      <c r="B1" s="198"/>
      <c r="C1" s="198"/>
      <c r="D1" s="198"/>
    </row>
    <row r="2" ht="18" customHeight="1" spans="1:4">
      <c r="A2" s="199">
        <f ca="1">资产负债表!A2</f>
        <v>42735</v>
      </c>
      <c r="B2" s="87"/>
      <c r="C2" s="87"/>
      <c r="D2" s="87"/>
    </row>
    <row r="3" ht="20.25" customHeight="1" spans="1:4">
      <c r="A3" s="182" t="str">
        <f ca="1">资产负债表!A3</f>
        <v>编制单位： 深圳市罗湖区丽晶幼儿园</v>
      </c>
      <c r="B3" s="182"/>
      <c r="C3" s="182"/>
      <c r="D3" s="181" t="s">
        <v>54</v>
      </c>
    </row>
    <row r="4" customHeight="1" spans="1:4">
      <c r="A4" s="191" t="s">
        <v>103</v>
      </c>
      <c r="B4" s="191" t="s">
        <v>56</v>
      </c>
      <c r="C4" s="191" t="s">
        <v>57</v>
      </c>
      <c r="D4" s="191" t="s">
        <v>58</v>
      </c>
    </row>
    <row r="5" customHeight="1" spans="1:4">
      <c r="A5" s="188" t="s">
        <v>104</v>
      </c>
      <c r="B5" s="191"/>
      <c r="C5" s="200"/>
      <c r="D5" s="200"/>
    </row>
    <row r="6" customHeight="1" spans="1:4">
      <c r="A6" s="190" t="s">
        <v>105</v>
      </c>
      <c r="B6" s="191"/>
      <c r="C6" s="200"/>
      <c r="D6" s="200"/>
    </row>
    <row r="7" customHeight="1" spans="1:6">
      <c r="A7" s="190" t="s">
        <v>106</v>
      </c>
      <c r="B7" s="191"/>
      <c r="C7" s="200"/>
      <c r="D7" s="200"/>
      <c r="F7" s="164"/>
    </row>
    <row r="8" customHeight="1" spans="1:4">
      <c r="A8" s="190" t="s">
        <v>107</v>
      </c>
      <c r="B8" s="191"/>
      <c r="C8" s="200"/>
      <c r="D8" s="200"/>
    </row>
    <row r="9" customHeight="1" spans="1:4">
      <c r="A9" s="190" t="s">
        <v>108</v>
      </c>
      <c r="B9" s="191"/>
      <c r="C9" s="200">
        <f>SUM(C10:C14)</f>
        <v>303700</v>
      </c>
      <c r="D9" s="200">
        <v>0</v>
      </c>
    </row>
    <row r="10" customHeight="1" spans="1:4">
      <c r="A10" s="190" t="s">
        <v>109</v>
      </c>
      <c r="B10" s="191"/>
      <c r="C10" s="200">
        <v>275420</v>
      </c>
      <c r="D10" s="200"/>
    </row>
    <row r="11" customHeight="1" spans="1:4">
      <c r="A11" s="190" t="s">
        <v>110</v>
      </c>
      <c r="B11" s="191"/>
      <c r="C11" s="200">
        <v>28280</v>
      </c>
      <c r="D11" s="200"/>
    </row>
    <row r="12" customHeight="1" spans="1:4">
      <c r="A12" s="190" t="s">
        <v>111</v>
      </c>
      <c r="B12" s="191"/>
      <c r="C12" s="200"/>
      <c r="D12" s="200"/>
    </row>
    <row r="13" customHeight="1" spans="1:4">
      <c r="A13" s="190" t="s">
        <v>112</v>
      </c>
      <c r="B13" s="191"/>
      <c r="C13" s="200"/>
      <c r="D13" s="200"/>
    </row>
    <row r="14" customHeight="1" spans="1:4">
      <c r="A14" s="190" t="s">
        <v>113</v>
      </c>
      <c r="B14" s="191"/>
      <c r="C14" s="200"/>
      <c r="D14" s="200"/>
    </row>
    <row r="15" customHeight="1" spans="1:10">
      <c r="A15" s="190" t="s">
        <v>114</v>
      </c>
      <c r="B15" s="191"/>
      <c r="C15" s="200">
        <v>143620.25</v>
      </c>
      <c r="D15" s="200"/>
      <c r="I15" s="164"/>
      <c r="J15" s="164"/>
    </row>
    <row r="16" customHeight="1" spans="1:10">
      <c r="A16" s="190" t="s">
        <v>115</v>
      </c>
      <c r="B16" s="191">
        <v>6</v>
      </c>
      <c r="C16" s="201">
        <v>1366.83</v>
      </c>
      <c r="D16" s="200">
        <v>694.88</v>
      </c>
      <c r="E16" s="202"/>
      <c r="G16" s="202"/>
      <c r="I16" s="164"/>
      <c r="J16" s="164"/>
    </row>
    <row r="17" customHeight="1" spans="1:10">
      <c r="A17" s="190" t="s">
        <v>116</v>
      </c>
      <c r="B17" s="191">
        <v>7</v>
      </c>
      <c r="C17" s="200">
        <f>SUM(C18:C22)</f>
        <v>2636614.6</v>
      </c>
      <c r="D17" s="200">
        <v>2366665.23</v>
      </c>
      <c r="I17" s="164"/>
      <c r="J17" s="164"/>
    </row>
    <row r="18" customHeight="1" spans="1:10">
      <c r="A18" s="190" t="s">
        <v>117</v>
      </c>
      <c r="B18" s="191"/>
      <c r="C18" s="203"/>
      <c r="D18" s="200"/>
      <c r="I18" s="164"/>
      <c r="J18" s="164"/>
    </row>
    <row r="19" customHeight="1" spans="1:10">
      <c r="A19" s="190" t="s">
        <v>118</v>
      </c>
      <c r="B19" s="191"/>
      <c r="C19" s="200"/>
      <c r="D19" s="200"/>
      <c r="I19" s="164"/>
      <c r="J19" s="164"/>
    </row>
    <row r="20" customHeight="1" spans="1:10">
      <c r="A20" s="190" t="s">
        <v>119</v>
      </c>
      <c r="B20" s="191"/>
      <c r="C20" s="200">
        <v>2880</v>
      </c>
      <c r="D20" s="200"/>
      <c r="I20" s="164"/>
      <c r="J20" s="164"/>
    </row>
    <row r="21" customHeight="1" spans="1:10">
      <c r="A21" s="190" t="s">
        <v>120</v>
      </c>
      <c r="B21" s="191"/>
      <c r="C21" s="200"/>
      <c r="D21" s="200">
        <v>6000</v>
      </c>
      <c r="E21" s="164">
        <f ca="1">C21-补助收支!F13</f>
        <v>0</v>
      </c>
      <c r="I21" s="164"/>
      <c r="J21" s="164"/>
    </row>
    <row r="22" customHeight="1" spans="1:10">
      <c r="A22" s="190" t="s">
        <v>121</v>
      </c>
      <c r="B22" s="191"/>
      <c r="C22" s="201">
        <v>2633734.6</v>
      </c>
      <c r="D22" s="200">
        <v>2360665.23</v>
      </c>
      <c r="I22" s="164"/>
      <c r="J22" s="164"/>
    </row>
    <row r="23" customHeight="1" spans="1:10">
      <c r="A23" s="190" t="s">
        <v>122</v>
      </c>
      <c r="B23" s="191"/>
      <c r="C23" s="200"/>
      <c r="D23" s="200"/>
      <c r="I23" s="164"/>
      <c r="J23" s="164"/>
    </row>
    <row r="24" customHeight="1" spans="1:10">
      <c r="A24" s="190" t="s">
        <v>123</v>
      </c>
      <c r="B24" s="191"/>
      <c r="C24" s="200"/>
      <c r="D24" s="200"/>
      <c r="I24" s="164"/>
      <c r="J24" s="164"/>
    </row>
    <row r="25" customHeight="1" spans="1:10">
      <c r="A25" s="190" t="s">
        <v>124</v>
      </c>
      <c r="B25" s="191"/>
      <c r="C25" s="200"/>
      <c r="D25" s="200"/>
      <c r="I25" s="164"/>
      <c r="J25" s="164"/>
    </row>
    <row r="26" customHeight="1" spans="1:10">
      <c r="A26" s="190" t="s">
        <v>125</v>
      </c>
      <c r="B26" s="191"/>
      <c r="C26" s="200"/>
      <c r="D26" s="200"/>
      <c r="I26" s="164"/>
      <c r="J26" s="164"/>
    </row>
    <row r="27" customHeight="1" spans="1:10">
      <c r="A27" s="188" t="s">
        <v>126</v>
      </c>
      <c r="B27" s="204"/>
      <c r="C27" s="205">
        <f>SUM(C6:C26)-C17-C9</f>
        <v>3085301.68</v>
      </c>
      <c r="D27" s="205">
        <v>2367360.11</v>
      </c>
      <c r="I27" s="164"/>
      <c r="J27" s="164"/>
    </row>
    <row r="28" customHeight="1" spans="1:10">
      <c r="A28" s="188" t="s">
        <v>127</v>
      </c>
      <c r="B28" s="191"/>
      <c r="C28" s="200"/>
      <c r="D28" s="200"/>
      <c r="I28" s="164"/>
      <c r="J28" s="164"/>
    </row>
    <row r="29" customHeight="1" spans="1:10">
      <c r="A29" s="190" t="s">
        <v>128</v>
      </c>
      <c r="B29" s="191"/>
      <c r="C29" s="200"/>
      <c r="D29" s="200"/>
      <c r="I29" s="164"/>
      <c r="J29" s="164"/>
    </row>
    <row r="30" customHeight="1" spans="1:10">
      <c r="A30" s="190" t="s">
        <v>129</v>
      </c>
      <c r="B30" s="191"/>
      <c r="C30" s="200"/>
      <c r="D30" s="200"/>
      <c r="I30" s="164"/>
      <c r="J30" s="164"/>
    </row>
    <row r="31" customHeight="1" spans="1:10">
      <c r="A31" s="190" t="s">
        <v>130</v>
      </c>
      <c r="B31" s="191"/>
      <c r="C31" s="200"/>
      <c r="D31" s="200"/>
      <c r="I31" s="164"/>
      <c r="J31" s="164"/>
    </row>
    <row r="32" customHeight="1" spans="1:10">
      <c r="A32" s="188" t="s">
        <v>131</v>
      </c>
      <c r="B32" s="191"/>
      <c r="C32" s="205">
        <f>SUM(C29:C31)</f>
        <v>0</v>
      </c>
      <c r="D32" s="205">
        <v>0</v>
      </c>
      <c r="I32" s="164"/>
      <c r="J32" s="164"/>
    </row>
    <row r="33" customHeight="1" spans="1:10">
      <c r="A33" s="188" t="s">
        <v>132</v>
      </c>
      <c r="B33" s="191"/>
      <c r="C33" s="205">
        <f>C32+C27</f>
        <v>3085301.68</v>
      </c>
      <c r="D33" s="205">
        <v>2367360.11</v>
      </c>
      <c r="I33" s="164"/>
      <c r="J33" s="164"/>
    </row>
    <row r="34" customHeight="1" spans="1:10">
      <c r="A34" s="188" t="s">
        <v>133</v>
      </c>
      <c r="B34" s="191"/>
      <c r="C34" s="200"/>
      <c r="D34" s="200"/>
      <c r="I34" s="164"/>
      <c r="J34" s="164"/>
    </row>
    <row r="35" customHeight="1" spans="1:10">
      <c r="A35" s="190" t="s">
        <v>134</v>
      </c>
      <c r="B35" s="191"/>
      <c r="C35" s="203">
        <f>SUM(C36:C40)</f>
        <v>-1069205.92</v>
      </c>
      <c r="D35" s="203">
        <v>-708736.61</v>
      </c>
      <c r="E35" s="164"/>
      <c r="F35" s="164"/>
      <c r="I35" s="164"/>
      <c r="J35" s="164"/>
    </row>
    <row r="36" customHeight="1" spans="1:10">
      <c r="A36" s="190" t="s">
        <v>135</v>
      </c>
      <c r="B36" s="191">
        <v>8</v>
      </c>
      <c r="C36" s="203">
        <v>500000</v>
      </c>
      <c r="D36" s="200">
        <v>500000</v>
      </c>
      <c r="E36" s="164"/>
      <c r="F36" s="164"/>
      <c r="I36" s="164"/>
      <c r="J36" s="164"/>
    </row>
    <row r="37" customHeight="1" spans="1:10">
      <c r="A37" s="190" t="s">
        <v>136</v>
      </c>
      <c r="B37" s="191"/>
      <c r="C37" s="203"/>
      <c r="D37" s="200"/>
      <c r="E37" s="164"/>
      <c r="F37" s="164"/>
      <c r="I37" s="164"/>
      <c r="J37" s="164"/>
    </row>
    <row r="38" customHeight="1" spans="1:10">
      <c r="A38" s="190" t="s">
        <v>137</v>
      </c>
      <c r="B38" s="191"/>
      <c r="C38" s="203"/>
      <c r="D38" s="200"/>
      <c r="E38" s="206"/>
      <c r="F38" s="164"/>
      <c r="I38" s="164"/>
      <c r="J38" s="164"/>
    </row>
    <row r="39" customHeight="1" spans="1:10">
      <c r="A39" s="190" t="s">
        <v>138</v>
      </c>
      <c r="B39" s="191"/>
      <c r="C39" s="203"/>
      <c r="D39" s="200"/>
      <c r="E39" s="164"/>
      <c r="F39" s="164"/>
      <c r="I39" s="164"/>
      <c r="J39" s="164"/>
    </row>
    <row r="40" customHeight="1" spans="1:10">
      <c r="A40" s="190" t="s">
        <v>139</v>
      </c>
      <c r="B40" s="191"/>
      <c r="C40" s="203">
        <v>-1569205.92</v>
      </c>
      <c r="D40" s="200">
        <v>-1208736.61</v>
      </c>
      <c r="E40" s="164"/>
      <c r="F40" s="164"/>
      <c r="H40" s="164"/>
      <c r="I40" s="164"/>
      <c r="J40" s="164"/>
    </row>
    <row r="41" customHeight="1" spans="1:10">
      <c r="A41" s="190" t="s">
        <v>140</v>
      </c>
      <c r="B41" s="191"/>
      <c r="C41" s="203">
        <f>C42+C43</f>
        <v>3026.14</v>
      </c>
      <c r="D41" s="200">
        <v>0</v>
      </c>
      <c r="I41" s="164"/>
      <c r="J41" s="164"/>
    </row>
    <row r="42" customHeight="1" spans="1:10">
      <c r="A42" s="190" t="s">
        <v>141</v>
      </c>
      <c r="B42" s="191"/>
      <c r="C42" s="203"/>
      <c r="D42" s="200"/>
      <c r="I42" s="164"/>
      <c r="J42" s="164"/>
    </row>
    <row r="43" customHeight="1" spans="1:10">
      <c r="A43" s="190" t="s">
        <v>142</v>
      </c>
      <c r="B43" s="191"/>
      <c r="C43" s="203">
        <v>3026.14</v>
      </c>
      <c r="D43" s="200"/>
      <c r="I43" s="164"/>
      <c r="J43" s="164"/>
    </row>
    <row r="44" customHeight="1" spans="1:10">
      <c r="A44" s="188" t="s">
        <v>143</v>
      </c>
      <c r="B44" s="191"/>
      <c r="C44" s="205">
        <f>C35+C41</f>
        <v>-1066179.78</v>
      </c>
      <c r="D44" s="205">
        <v>-708736.61</v>
      </c>
      <c r="F44" s="164"/>
      <c r="I44" s="164"/>
      <c r="J44" s="164"/>
    </row>
    <row r="45" customHeight="1" spans="1:5">
      <c r="A45" s="188" t="s">
        <v>144</v>
      </c>
      <c r="B45" s="191"/>
      <c r="C45" s="205">
        <f>C44+C33</f>
        <v>2019121.9</v>
      </c>
      <c r="D45" s="205">
        <v>1658623.5</v>
      </c>
      <c r="E45" s="164"/>
    </row>
    <row r="46" customHeight="1" spans="1:5">
      <c r="A46" s="207"/>
      <c r="B46" s="208"/>
      <c r="C46" s="209"/>
      <c r="D46" s="209"/>
      <c r="E46" s="164"/>
    </row>
    <row r="47" customHeight="1" spans="1:6">
      <c r="A47" s="210" t="s">
        <v>145</v>
      </c>
      <c r="B47" s="208"/>
      <c r="C47" s="209">
        <f>C45-[1]Sheet1!$H$43</f>
        <v>0</v>
      </c>
      <c r="D47" s="84"/>
      <c r="F47" s="164"/>
    </row>
    <row r="48" customHeight="1" spans="4:5">
      <c r="D48" s="211"/>
      <c r="E48" s="164"/>
    </row>
    <row r="49" customHeight="1" spans="3:4">
      <c r="C49" s="211"/>
      <c r="D49" s="211"/>
    </row>
    <row r="50" customHeight="1" spans="3:3">
      <c r="C50" s="211"/>
    </row>
    <row r="51" customHeight="1" spans="3:5">
      <c r="C51" s="211"/>
      <c r="D51" s="211">
        <f ca="1">D45-资产负债表!D44</f>
        <v>0</v>
      </c>
      <c r="E51" s="164"/>
    </row>
    <row r="52" customHeight="1" spans="3:5">
      <c r="C52" s="211"/>
      <c r="E52" s="164"/>
    </row>
    <row r="53" customHeight="1" spans="3:3">
      <c r="C53" s="211"/>
    </row>
    <row r="54" customHeight="1" spans="3:3">
      <c r="C54" s="211"/>
    </row>
    <row r="55" customHeight="1" spans="3:3">
      <c r="C55" s="211"/>
    </row>
    <row r="57" customHeight="1" spans="3:3">
      <c r="C57" s="211"/>
    </row>
    <row r="59" customHeight="1" spans="3:3">
      <c r="C59" s="211"/>
    </row>
  </sheetData>
  <mergeCells count="2">
    <mergeCell ref="A1:D1"/>
    <mergeCell ref="A2:D2"/>
  </mergeCells>
  <pageMargins left="0.904861111111111" right="0.708333333333333" top="0.472222222222222" bottom="0.569444444444444" header="0.314583333333333" footer="0.314583333333333"/>
  <pageSetup paperSize="9" orientation="portrait"/>
  <headerFooter>
    <oddFooter>&amp;C3</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50"/>
  <sheetViews>
    <sheetView topLeftCell="A16" workbookViewId="0">
      <selection activeCell="M8" sqref="M8"/>
    </sheetView>
  </sheetViews>
  <sheetFormatPr defaultColWidth="9" defaultRowHeight="15.75" customHeight="1"/>
  <cols>
    <col min="1" max="1" width="47.25" style="135" customWidth="1"/>
    <col min="2" max="2" width="5.5" style="135" customWidth="1"/>
    <col min="3" max="3" width="16.625" style="135" customWidth="1"/>
    <col min="4" max="4" width="12.5" style="135" customWidth="1"/>
    <col min="5" max="5" width="16.375" style="135" customWidth="1"/>
    <col min="6" max="6" width="9" style="135"/>
    <col min="7" max="7" width="2.875" style="135" customWidth="1"/>
    <col min="8" max="8" width="0.875" style="135" customWidth="1"/>
    <col min="9" max="10" width="9" style="135" hidden="1" customWidth="1"/>
    <col min="11" max="11" width="13" style="135" customWidth="1"/>
    <col min="12" max="12" width="13.25" style="135" hidden="1" customWidth="1"/>
    <col min="13" max="13" width="13.25" style="135" customWidth="1"/>
    <col min="14" max="234" width="9" style="135"/>
    <col min="235" max="235" width="25.25" style="135" customWidth="1"/>
    <col min="236" max="236" width="5.375" style="135" customWidth="1"/>
    <col min="237" max="237" width="14.375" style="135" customWidth="1"/>
    <col min="238" max="238" width="9.375" style="135" customWidth="1"/>
    <col min="239" max="239" width="14.375" style="135" customWidth="1"/>
    <col min="240" max="240" width="15.625" style="135" customWidth="1"/>
    <col min="241" max="241" width="9.625" style="135" customWidth="1"/>
    <col min="242" max="242" width="14.625" style="135" customWidth="1"/>
    <col min="243" max="243" width="9" style="135"/>
    <col min="244" max="244" width="12.75" style="135" customWidth="1"/>
    <col min="245" max="16384" width="9" style="135"/>
  </cols>
  <sheetData>
    <row r="1" ht="30" customHeight="1" spans="1:5">
      <c r="A1" s="137" t="s">
        <v>146</v>
      </c>
      <c r="B1" s="137"/>
      <c r="C1" s="137"/>
      <c r="D1" s="137"/>
      <c r="E1" s="137"/>
    </row>
    <row r="2" s="180" customFormat="1" ht="18.75" customHeight="1" spans="1:5">
      <c r="A2" s="181" t="s">
        <v>147</v>
      </c>
      <c r="B2" s="181"/>
      <c r="C2" s="181"/>
      <c r="D2" s="181"/>
      <c r="E2" s="181"/>
    </row>
    <row r="3" s="180" customFormat="1" ht="18.75" customHeight="1" spans="1:5">
      <c r="A3" s="182" t="str">
        <f ca="1">'资产负债表（续）'!A3</f>
        <v>编制单位： 深圳市罗湖区丽晶幼儿园</v>
      </c>
      <c r="B3" s="182"/>
      <c r="C3" s="182"/>
      <c r="D3" s="183" t="s">
        <v>54</v>
      </c>
      <c r="E3" s="183"/>
    </row>
    <row r="4" s="180" customFormat="1" ht="18.75" customHeight="1" spans="1:5">
      <c r="A4" s="184" t="s">
        <v>148</v>
      </c>
      <c r="B4" s="184" t="s">
        <v>56</v>
      </c>
      <c r="C4" s="185" t="s">
        <v>149</v>
      </c>
      <c r="D4" s="185"/>
      <c r="E4" s="185"/>
    </row>
    <row r="5" s="180" customFormat="1" ht="18.75" customHeight="1" spans="1:5">
      <c r="A5" s="186"/>
      <c r="B5" s="186"/>
      <c r="C5" s="185" t="s">
        <v>150</v>
      </c>
      <c r="D5" s="187" t="s">
        <v>151</v>
      </c>
      <c r="E5" s="187" t="s">
        <v>152</v>
      </c>
    </row>
    <row r="6" s="180" customFormat="1" ht="18.75" customHeight="1" spans="1:14">
      <c r="A6" s="188" t="s">
        <v>153</v>
      </c>
      <c r="B6" s="188"/>
      <c r="C6" s="189">
        <f>SUM(C14:C17)+C7+C8</f>
        <v>3886949.28</v>
      </c>
      <c r="D6" s="189">
        <f>SUM(D14:D17)+D7+D8</f>
        <v>3026.14</v>
      </c>
      <c r="E6" s="189">
        <f>SUM(E14:E17)+E7+E8</f>
        <v>3889975.42</v>
      </c>
      <c r="N6" s="195"/>
    </row>
    <row r="7" s="180" customFormat="1" ht="18.75" customHeight="1" spans="1:14">
      <c r="A7" s="190" t="s">
        <v>154</v>
      </c>
      <c r="B7" s="190"/>
      <c r="C7" s="163"/>
      <c r="D7" s="163"/>
      <c r="E7" s="163">
        <f t="shared" ref="E7:E34" si="0">C7+D7</f>
        <v>0</v>
      </c>
      <c r="N7" s="195"/>
    </row>
    <row r="8" s="180" customFormat="1" ht="18.75" customHeight="1" spans="1:14">
      <c r="A8" s="190" t="s">
        <v>155</v>
      </c>
      <c r="B8" s="190"/>
      <c r="C8" s="163">
        <f>SUM(C9:C13)</f>
        <v>3882768</v>
      </c>
      <c r="D8" s="163"/>
      <c r="E8" s="163">
        <f t="shared" si="0"/>
        <v>3882768</v>
      </c>
      <c r="N8" s="195"/>
    </row>
    <row r="9" s="180" customFormat="1" ht="18.75" customHeight="1" spans="1:14">
      <c r="A9" s="190" t="s">
        <v>156</v>
      </c>
      <c r="B9" s="190"/>
      <c r="C9" s="163">
        <v>3355424</v>
      </c>
      <c r="D9" s="163"/>
      <c r="E9" s="163">
        <f t="shared" si="0"/>
        <v>3355424</v>
      </c>
      <c r="N9" s="195"/>
    </row>
    <row r="10" s="180" customFormat="1" ht="18.75" customHeight="1" spans="1:14">
      <c r="A10" s="190" t="s">
        <v>157</v>
      </c>
      <c r="B10" s="190"/>
      <c r="C10" s="163">
        <v>499744</v>
      </c>
      <c r="D10" s="163"/>
      <c r="E10" s="163">
        <f t="shared" si="0"/>
        <v>499744</v>
      </c>
      <c r="N10" s="195"/>
    </row>
    <row r="11" s="180" customFormat="1" ht="18.75" customHeight="1" spans="1:14">
      <c r="A11" s="190" t="s">
        <v>158</v>
      </c>
      <c r="B11" s="190"/>
      <c r="C11" s="163">
        <v>27600</v>
      </c>
      <c r="D11" s="163"/>
      <c r="E11" s="163">
        <f t="shared" si="0"/>
        <v>27600</v>
      </c>
      <c r="N11" s="195"/>
    </row>
    <row r="12" s="180" customFormat="1" ht="18.75" customHeight="1" spans="1:14">
      <c r="A12" s="190" t="s">
        <v>159</v>
      </c>
      <c r="B12" s="190"/>
      <c r="C12" s="163"/>
      <c r="D12" s="163"/>
      <c r="E12" s="163">
        <f t="shared" si="0"/>
        <v>0</v>
      </c>
      <c r="N12" s="195"/>
    </row>
    <row r="13" s="180" customFormat="1" ht="18.75" customHeight="1" spans="1:14">
      <c r="A13" s="190" t="s">
        <v>160</v>
      </c>
      <c r="B13" s="190"/>
      <c r="C13" s="163"/>
      <c r="D13" s="163"/>
      <c r="E13" s="163">
        <f t="shared" si="0"/>
        <v>0</v>
      </c>
      <c r="N13" s="195"/>
    </row>
    <row r="14" s="180" customFormat="1" ht="18.75" customHeight="1" spans="1:14">
      <c r="A14" s="190" t="s">
        <v>161</v>
      </c>
      <c r="B14" s="190"/>
      <c r="C14" s="163"/>
      <c r="D14" s="163">
        <v>3026.14</v>
      </c>
      <c r="E14" s="163">
        <f t="shared" si="0"/>
        <v>3026.14</v>
      </c>
      <c r="N14" s="195"/>
    </row>
    <row r="15" s="180" customFormat="1" ht="18.75" customHeight="1" spans="1:14">
      <c r="A15" s="190" t="s">
        <v>162</v>
      </c>
      <c r="B15" s="190"/>
      <c r="C15" s="163"/>
      <c r="D15" s="163"/>
      <c r="E15" s="163">
        <f t="shared" si="0"/>
        <v>0</v>
      </c>
      <c r="N15" s="195"/>
    </row>
    <row r="16" s="180" customFormat="1" ht="18.75" customHeight="1" spans="1:14">
      <c r="A16" s="190" t="s">
        <v>163</v>
      </c>
      <c r="B16" s="191">
        <v>9</v>
      </c>
      <c r="C16" s="169">
        <v>4181.28</v>
      </c>
      <c r="D16" s="163"/>
      <c r="E16" s="163">
        <f t="shared" si="0"/>
        <v>4181.28</v>
      </c>
      <c r="N16" s="195"/>
    </row>
    <row r="17" s="180" customFormat="1" ht="18.75" customHeight="1" spans="1:14">
      <c r="A17" s="190" t="s">
        <v>164</v>
      </c>
      <c r="B17" s="190"/>
      <c r="C17" s="163"/>
      <c r="D17" s="163"/>
      <c r="E17" s="163">
        <f t="shared" si="0"/>
        <v>0</v>
      </c>
      <c r="N17" s="195"/>
    </row>
    <row r="18" s="180" customFormat="1" ht="18.75" customHeight="1" spans="1:14">
      <c r="A18" s="188" t="s">
        <v>165</v>
      </c>
      <c r="B18" s="188"/>
      <c r="C18" s="189">
        <f>SUM(C19:C22)</f>
        <v>4247418.59</v>
      </c>
      <c r="D18" s="189">
        <f>SUM(D19:D22)</f>
        <v>0</v>
      </c>
      <c r="E18" s="189">
        <f t="shared" si="0"/>
        <v>4247418.59</v>
      </c>
      <c r="N18" s="195"/>
    </row>
    <row r="19" s="180" customFormat="1" ht="18.75" customHeight="1" spans="1:14">
      <c r="A19" s="190" t="s">
        <v>166</v>
      </c>
      <c r="B19" s="190"/>
      <c r="C19" s="163">
        <v>3757331.54</v>
      </c>
      <c r="D19" s="163"/>
      <c r="E19" s="163">
        <f t="shared" si="0"/>
        <v>3757331.54</v>
      </c>
      <c r="N19" s="195"/>
    </row>
    <row r="20" s="180" customFormat="1" ht="18.75" customHeight="1" spans="1:14">
      <c r="A20" s="190" t="s">
        <v>167</v>
      </c>
      <c r="B20" s="190"/>
      <c r="C20" s="163">
        <v>490087.05</v>
      </c>
      <c r="D20" s="163"/>
      <c r="E20" s="163">
        <f t="shared" si="0"/>
        <v>490087.05</v>
      </c>
      <c r="N20" s="195"/>
    </row>
    <row r="21" s="180" customFormat="1" ht="18.75" customHeight="1" spans="1:14">
      <c r="A21" s="190" t="s">
        <v>168</v>
      </c>
      <c r="B21" s="190"/>
      <c r="C21" s="169"/>
      <c r="D21" s="169"/>
      <c r="E21" s="163">
        <f t="shared" si="0"/>
        <v>0</v>
      </c>
      <c r="N21" s="195"/>
    </row>
    <row r="22" s="180" customFormat="1" ht="18.75" customHeight="1" spans="1:14">
      <c r="A22" s="190" t="s">
        <v>169</v>
      </c>
      <c r="B22" s="190"/>
      <c r="C22" s="192"/>
      <c r="D22" s="192"/>
      <c r="E22" s="163">
        <f t="shared" si="0"/>
        <v>0</v>
      </c>
      <c r="N22" s="195"/>
    </row>
    <row r="23" s="180" customFormat="1" ht="33" customHeight="1" spans="1:14">
      <c r="A23" s="193" t="s">
        <v>170</v>
      </c>
      <c r="B23" s="193"/>
      <c r="C23" s="192"/>
      <c r="D23" s="192"/>
      <c r="E23" s="163">
        <f t="shared" si="0"/>
        <v>0</v>
      </c>
      <c r="N23" s="195"/>
    </row>
    <row r="24" s="180" customFormat="1" ht="18.75" customHeight="1" spans="1:14">
      <c r="A24" s="190" t="s">
        <v>171</v>
      </c>
      <c r="B24" s="190"/>
      <c r="C24" s="192"/>
      <c r="D24" s="192"/>
      <c r="E24" s="169">
        <f t="shared" si="0"/>
        <v>0</v>
      </c>
      <c r="N24" s="195"/>
    </row>
    <row r="25" s="180" customFormat="1" ht="18.75" customHeight="1" spans="1:14">
      <c r="A25" s="188" t="s">
        <v>172</v>
      </c>
      <c r="B25" s="188"/>
      <c r="C25" s="194">
        <f>C6-C18+C23+C24</f>
        <v>-360469.31</v>
      </c>
      <c r="D25" s="194">
        <f>D6-D18+D23+D24</f>
        <v>3026.14</v>
      </c>
      <c r="E25" s="194">
        <f>E6-E18+E23+E24</f>
        <v>-357443.17</v>
      </c>
      <c r="G25" s="195"/>
      <c r="N25" s="195"/>
    </row>
    <row r="26" s="180" customFormat="1" ht="18.75" customHeight="1" spans="1:14">
      <c r="A26" s="190" t="s">
        <v>173</v>
      </c>
      <c r="B26" s="190"/>
      <c r="C26" s="192"/>
      <c r="D26" s="192"/>
      <c r="E26" s="169">
        <f t="shared" si="0"/>
        <v>0</v>
      </c>
      <c r="G26" s="196"/>
      <c r="N26" s="195"/>
    </row>
    <row r="27" s="180" customFormat="1" ht="18.75" customHeight="1" spans="1:14">
      <c r="A27" s="188" t="s">
        <v>174</v>
      </c>
      <c r="B27" s="188"/>
      <c r="C27" s="194">
        <f>C25-C26</f>
        <v>-360469.31</v>
      </c>
      <c r="D27" s="194">
        <f>D25-D26</f>
        <v>3026.14</v>
      </c>
      <c r="E27" s="194">
        <f>E25-E26</f>
        <v>-357443.17</v>
      </c>
      <c r="N27" s="195"/>
    </row>
    <row r="28" s="180" customFormat="1" ht="18.75" customHeight="1" spans="1:14">
      <c r="A28" s="190" t="s">
        <v>175</v>
      </c>
      <c r="B28" s="190"/>
      <c r="C28" s="169"/>
      <c r="D28" s="169"/>
      <c r="E28" s="169"/>
      <c r="N28" s="195"/>
    </row>
    <row r="29" s="180" customFormat="1" ht="18.75" customHeight="1" spans="1:14">
      <c r="A29" s="190" t="s">
        <v>176</v>
      </c>
      <c r="B29" s="190"/>
      <c r="C29" s="169"/>
      <c r="D29" s="169"/>
      <c r="E29" s="169"/>
      <c r="N29" s="195"/>
    </row>
    <row r="30" s="180" customFormat="1" ht="18.75" customHeight="1" spans="1:14">
      <c r="A30" s="190" t="s">
        <v>177</v>
      </c>
      <c r="B30" s="190"/>
      <c r="C30" s="169">
        <f>C25</f>
        <v>-360469.31</v>
      </c>
      <c r="D30" s="169"/>
      <c r="E30" s="169"/>
      <c r="N30" s="195"/>
    </row>
    <row r="31" s="180" customFormat="1" ht="18.75" customHeight="1" spans="1:14">
      <c r="A31" s="190" t="s">
        <v>178</v>
      </c>
      <c r="B31" s="190"/>
      <c r="C31" s="169"/>
      <c r="D31" s="169"/>
      <c r="E31" s="169">
        <f>C31+D31</f>
        <v>0</v>
      </c>
      <c r="N31" s="195"/>
    </row>
    <row r="32" s="180" customFormat="1" ht="18.75" customHeight="1" spans="1:14">
      <c r="A32" s="190" t="s">
        <v>179</v>
      </c>
      <c r="B32" s="190"/>
      <c r="C32" s="163"/>
      <c r="D32" s="163"/>
      <c r="E32" s="163">
        <f t="shared" si="0"/>
        <v>0</v>
      </c>
      <c r="N32" s="195"/>
    </row>
    <row r="33" s="180" customFormat="1" ht="18.75" customHeight="1" spans="1:14">
      <c r="A33" s="190" t="s">
        <v>180</v>
      </c>
      <c r="B33" s="190"/>
      <c r="C33" s="163"/>
      <c r="D33" s="163"/>
      <c r="E33" s="163"/>
      <c r="N33" s="195"/>
    </row>
    <row r="34" s="180" customFormat="1" ht="18.75" customHeight="1" spans="1:14">
      <c r="A34" s="193" t="s">
        <v>181</v>
      </c>
      <c r="B34" s="193"/>
      <c r="C34" s="163"/>
      <c r="D34" s="163"/>
      <c r="E34" s="163">
        <f t="shared" si="0"/>
        <v>0</v>
      </c>
      <c r="N34" s="195"/>
    </row>
    <row r="35" s="180" customFormat="1" ht="18.75" customHeight="1" spans="1:14">
      <c r="A35" s="193" t="s">
        <v>182</v>
      </c>
      <c r="B35" s="193"/>
      <c r="C35" s="197">
        <v>0.25</v>
      </c>
      <c r="D35" s="163"/>
      <c r="E35" s="197">
        <f>C35</f>
        <v>0.25</v>
      </c>
      <c r="N35" s="195"/>
    </row>
    <row r="36" s="180" customFormat="1" ht="18.75" customHeight="1" spans="1:14">
      <c r="A36" s="193" t="s">
        <v>183</v>
      </c>
      <c r="B36" s="193"/>
      <c r="C36" s="169">
        <f>C34*C35</f>
        <v>0</v>
      </c>
      <c r="D36" s="163"/>
      <c r="E36" s="163">
        <f>E34*E35</f>
        <v>0</v>
      </c>
      <c r="N36" s="195"/>
    </row>
    <row r="37" ht="18.75" customHeight="1" spans="14:14">
      <c r="N37" s="195"/>
    </row>
    <row r="38" customHeight="1" spans="14:14">
      <c r="N38" s="195"/>
    </row>
    <row r="39" customHeight="1" spans="14:14">
      <c r="N39" s="195"/>
    </row>
    <row r="40" customHeight="1" spans="14:14">
      <c r="N40" s="195"/>
    </row>
    <row r="41" customHeight="1" spans="14:14">
      <c r="N41" s="195"/>
    </row>
    <row r="42" customHeight="1" spans="14:14">
      <c r="N42" s="195"/>
    </row>
    <row r="43" customHeight="1" spans="14:14">
      <c r="N43" s="195"/>
    </row>
    <row r="44" customHeight="1" spans="14:14">
      <c r="N44" s="195"/>
    </row>
    <row r="45" customHeight="1" spans="14:14">
      <c r="N45" s="195"/>
    </row>
    <row r="46" customHeight="1" spans="14:14">
      <c r="N46" s="195"/>
    </row>
    <row r="47" customHeight="1" spans="14:14">
      <c r="N47" s="195"/>
    </row>
    <row r="48" customHeight="1" spans="14:14">
      <c r="N48" s="195"/>
    </row>
    <row r="49" customHeight="1" spans="14:14">
      <c r="N49" s="195"/>
    </row>
    <row r="50" customHeight="1" spans="14:14">
      <c r="N50" s="195"/>
    </row>
  </sheetData>
  <mergeCells count="6">
    <mergeCell ref="A1:E1"/>
    <mergeCell ref="A2:E2"/>
    <mergeCell ref="D3:E3"/>
    <mergeCell ref="C4:E4"/>
    <mergeCell ref="A4:A5"/>
    <mergeCell ref="B4:B5"/>
  </mergeCells>
  <pageMargins left="0.509722222222222" right="0.0895833333333333" top="0.511805555555556" bottom="0.509722222222222" header="0.314583333333333" footer="0.289583333333333"/>
  <pageSetup paperSize="9" orientation="portrait"/>
  <headerFooter>
    <oddFooter>&amp;C4</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K30"/>
  <sheetViews>
    <sheetView workbookViewId="0">
      <selection activeCell="J13" sqref="J13"/>
    </sheetView>
  </sheetViews>
  <sheetFormatPr defaultColWidth="9" defaultRowHeight="13.5"/>
  <cols>
    <col min="1" max="1" width="1.625" style="84" customWidth="1"/>
    <col min="2" max="2" width="4.75" style="87" customWidth="1"/>
    <col min="3" max="3" width="27.875" style="84" customWidth="1"/>
    <col min="4" max="4" width="14.5" style="84" customWidth="1"/>
    <col min="5" max="5" width="25.625" style="84" customWidth="1"/>
    <col min="6" max="6" width="14" style="84" customWidth="1"/>
    <col min="7" max="7" width="27" style="84" customWidth="1"/>
    <col min="8" max="8" width="14.25" style="84" customWidth="1"/>
    <col min="9" max="9" width="15.125" style="84" customWidth="1"/>
    <col min="10" max="10" width="16.125" style="84" customWidth="1"/>
    <col min="11" max="11" width="11.625" style="84" customWidth="1"/>
    <col min="12" max="16384" width="9" style="84"/>
  </cols>
  <sheetData>
    <row r="1" ht="25.5" spans="2:9">
      <c r="B1" s="162" t="s">
        <v>184</v>
      </c>
      <c r="C1" s="162"/>
      <c r="D1" s="162"/>
      <c r="E1" s="162"/>
      <c r="F1" s="162"/>
      <c r="G1" s="162"/>
      <c r="H1" s="162"/>
      <c r="I1" s="162"/>
    </row>
    <row r="2" ht="18.75" customHeight="1" spans="2:9">
      <c r="B2" s="87" t="str">
        <f ca="1">业务活动表!A2</f>
        <v>2016年度</v>
      </c>
      <c r="C2" s="87"/>
      <c r="D2" s="87"/>
      <c r="E2" s="87"/>
      <c r="F2" s="87"/>
      <c r="G2" s="87"/>
      <c r="H2" s="87"/>
      <c r="I2" s="87"/>
    </row>
    <row r="3" ht="18" customHeight="1" spans="2:8">
      <c r="B3" s="170" t="str">
        <f ca="1">业务活动表!A3</f>
        <v>编制单位： 深圳市罗湖区丽晶幼儿园</v>
      </c>
      <c r="H3" s="84" t="str">
        <f ca="1">'资产负债表（续）'!D3</f>
        <v>金额单位：人民币元</v>
      </c>
    </row>
    <row r="4" s="87" customFormat="1" ht="18" customHeight="1" spans="2:9">
      <c r="B4" s="171" t="s">
        <v>185</v>
      </c>
      <c r="C4" s="171" t="s">
        <v>186</v>
      </c>
      <c r="D4" s="171" t="s">
        <v>187</v>
      </c>
      <c r="E4" s="171" t="s">
        <v>186</v>
      </c>
      <c r="F4" s="171" t="s">
        <v>187</v>
      </c>
      <c r="G4" s="171" t="s">
        <v>186</v>
      </c>
      <c r="H4" s="171" t="s">
        <v>187</v>
      </c>
      <c r="I4" s="171" t="s">
        <v>152</v>
      </c>
    </row>
    <row r="5" ht="18" customHeight="1" spans="2:9">
      <c r="B5" s="171">
        <v>1</v>
      </c>
      <c r="C5" s="172" t="s">
        <v>188</v>
      </c>
      <c r="D5" s="173"/>
      <c r="E5" s="172" t="s">
        <v>189</v>
      </c>
      <c r="F5" s="173"/>
      <c r="G5" s="172" t="s">
        <v>190</v>
      </c>
      <c r="H5" s="173"/>
      <c r="I5" s="173"/>
    </row>
    <row r="6" ht="18" customHeight="1" spans="2:9">
      <c r="B6" s="171">
        <v>2</v>
      </c>
      <c r="C6" s="172" t="s">
        <v>191</v>
      </c>
      <c r="D6" s="173">
        <f t="shared" ref="D6:H6" si="0">SUM(D7:D10)</f>
        <v>1952084.47</v>
      </c>
      <c r="E6" s="172" t="s">
        <v>192</v>
      </c>
      <c r="F6" s="173">
        <f t="shared" si="0"/>
        <v>145960.34</v>
      </c>
      <c r="G6" s="174" t="s">
        <v>192</v>
      </c>
      <c r="H6" s="173">
        <f t="shared" si="0"/>
        <v>60401.73</v>
      </c>
      <c r="I6" s="173">
        <f>D6+F6+H6</f>
        <v>2158446.54</v>
      </c>
    </row>
    <row r="7" ht="18" customHeight="1" spans="2:10">
      <c r="B7" s="171">
        <v>3</v>
      </c>
      <c r="C7" s="172" t="s">
        <v>193</v>
      </c>
      <c r="D7" s="173">
        <v>1627244</v>
      </c>
      <c r="E7" s="172" t="s">
        <v>193</v>
      </c>
      <c r="F7" s="173">
        <v>117338</v>
      </c>
      <c r="G7" s="172" t="s">
        <v>193</v>
      </c>
      <c r="H7" s="173">
        <v>47021</v>
      </c>
      <c r="I7" s="173">
        <f t="shared" ref="I7:I25" si="1">D7+F7+H7</f>
        <v>1791603</v>
      </c>
      <c r="J7" s="164"/>
    </row>
    <row r="8" ht="18" customHeight="1" spans="2:9">
      <c r="B8" s="171">
        <v>4</v>
      </c>
      <c r="C8" s="172" t="s">
        <v>194</v>
      </c>
      <c r="D8" s="173">
        <v>177626.81</v>
      </c>
      <c r="E8" s="172" t="s">
        <v>194</v>
      </c>
      <c r="F8" s="173">
        <v>12404.69</v>
      </c>
      <c r="G8" s="172" t="s">
        <v>194</v>
      </c>
      <c r="H8" s="173">
        <v>2561.18</v>
      </c>
      <c r="I8" s="173">
        <f t="shared" si="1"/>
        <v>192592.68</v>
      </c>
    </row>
    <row r="9" ht="18" customHeight="1" spans="2:9">
      <c r="B9" s="171">
        <v>5</v>
      </c>
      <c r="C9" s="172" t="s">
        <v>195</v>
      </c>
      <c r="D9" s="173">
        <v>33532.81</v>
      </c>
      <c r="E9" s="172" t="s">
        <v>195</v>
      </c>
      <c r="F9" s="173">
        <v>4267.8</v>
      </c>
      <c r="G9" s="172" t="s">
        <v>195</v>
      </c>
      <c r="H9" s="173">
        <v>1152.7</v>
      </c>
      <c r="I9" s="173">
        <f t="shared" si="1"/>
        <v>38953.31</v>
      </c>
    </row>
    <row r="10" ht="18" customHeight="1" spans="2:11">
      <c r="B10" s="171">
        <v>6</v>
      </c>
      <c r="C10" s="172" t="s">
        <v>196</v>
      </c>
      <c r="D10" s="173">
        <v>113680.85</v>
      </c>
      <c r="E10" s="172" t="s">
        <v>196</v>
      </c>
      <c r="F10" s="173">
        <v>11949.85</v>
      </c>
      <c r="G10" s="172" t="s">
        <v>196</v>
      </c>
      <c r="H10" s="173">
        <v>9666.85</v>
      </c>
      <c r="I10" s="173">
        <f t="shared" si="1"/>
        <v>135297.55</v>
      </c>
      <c r="J10" s="164"/>
      <c r="K10" s="164"/>
    </row>
    <row r="11" ht="18" customHeight="1" spans="2:9">
      <c r="B11" s="171">
        <v>7</v>
      </c>
      <c r="C11" s="172" t="s">
        <v>197</v>
      </c>
      <c r="D11" s="173">
        <v>142540.86</v>
      </c>
      <c r="E11" s="172" t="s">
        <v>198</v>
      </c>
      <c r="F11" s="173">
        <v>439310.62</v>
      </c>
      <c r="G11" s="172" t="s">
        <v>199</v>
      </c>
      <c r="H11" s="173">
        <v>31402</v>
      </c>
      <c r="I11" s="173">
        <f t="shared" si="1"/>
        <v>613253.48</v>
      </c>
    </row>
    <row r="12" ht="18" customHeight="1" spans="2:9">
      <c r="B12" s="171">
        <v>8</v>
      </c>
      <c r="C12" s="172" t="s">
        <v>200</v>
      </c>
      <c r="D12" s="173">
        <f t="shared" ref="D12:H12" si="2">SUM(D13:D22)</f>
        <v>906486.01</v>
      </c>
      <c r="E12" s="172" t="s">
        <v>201</v>
      </c>
      <c r="F12" s="173">
        <f t="shared" si="2"/>
        <v>14552.14</v>
      </c>
      <c r="G12" s="172" t="s">
        <v>202</v>
      </c>
      <c r="H12" s="173">
        <f t="shared" si="2"/>
        <v>64593.37</v>
      </c>
      <c r="I12" s="173">
        <f t="shared" si="1"/>
        <v>985631.52</v>
      </c>
    </row>
    <row r="13" ht="18" customHeight="1" spans="2:9">
      <c r="B13" s="171">
        <v>9</v>
      </c>
      <c r="C13" s="172" t="s">
        <v>203</v>
      </c>
      <c r="D13" s="173">
        <v>0</v>
      </c>
      <c r="E13" s="172" t="s">
        <v>204</v>
      </c>
      <c r="F13" s="173">
        <v>6526.04</v>
      </c>
      <c r="G13" s="172" t="s">
        <v>203</v>
      </c>
      <c r="H13" s="173">
        <v>0</v>
      </c>
      <c r="I13" s="173">
        <f t="shared" si="1"/>
        <v>6526.04</v>
      </c>
    </row>
    <row r="14" ht="18" customHeight="1" spans="2:9">
      <c r="B14" s="171">
        <v>10</v>
      </c>
      <c r="C14" s="172" t="s">
        <v>205</v>
      </c>
      <c r="D14" s="173">
        <v>0</v>
      </c>
      <c r="E14" s="172" t="s">
        <v>206</v>
      </c>
      <c r="F14" s="173"/>
      <c r="G14" s="172" t="s">
        <v>205</v>
      </c>
      <c r="H14" s="173">
        <v>0</v>
      </c>
      <c r="I14" s="173">
        <f t="shared" si="1"/>
        <v>0</v>
      </c>
    </row>
    <row r="15" ht="18" customHeight="1" spans="2:9">
      <c r="B15" s="171">
        <v>11</v>
      </c>
      <c r="C15" s="172" t="s">
        <v>207</v>
      </c>
      <c r="D15" s="173">
        <v>0</v>
      </c>
      <c r="E15" s="172" t="s">
        <v>208</v>
      </c>
      <c r="F15" s="173"/>
      <c r="G15" s="172" t="s">
        <v>207</v>
      </c>
      <c r="H15" s="173">
        <v>0</v>
      </c>
      <c r="I15" s="173">
        <f t="shared" si="1"/>
        <v>0</v>
      </c>
    </row>
    <row r="16" ht="18" customHeight="1" spans="2:9">
      <c r="B16" s="171">
        <v>12</v>
      </c>
      <c r="C16" s="172" t="s">
        <v>209</v>
      </c>
      <c r="D16" s="173">
        <v>21615.76</v>
      </c>
      <c r="E16" s="172" t="s">
        <v>209</v>
      </c>
      <c r="F16" s="173">
        <v>-6403.75</v>
      </c>
      <c r="G16" s="172" t="s">
        <v>209</v>
      </c>
      <c r="H16" s="173">
        <v>2378</v>
      </c>
      <c r="I16" s="173">
        <f t="shared" si="1"/>
        <v>17590.01</v>
      </c>
    </row>
    <row r="17" ht="18" customHeight="1" spans="2:9">
      <c r="B17" s="171">
        <v>13</v>
      </c>
      <c r="C17" s="172" t="s">
        <v>210</v>
      </c>
      <c r="D17" s="173">
        <v>11089.1</v>
      </c>
      <c r="E17" s="172" t="s">
        <v>210</v>
      </c>
      <c r="F17" s="173">
        <v>836.09</v>
      </c>
      <c r="G17" s="172" t="s">
        <v>210</v>
      </c>
      <c r="H17" s="173">
        <v>54790.65</v>
      </c>
      <c r="I17" s="173">
        <f t="shared" si="1"/>
        <v>66715.84</v>
      </c>
    </row>
    <row r="18" ht="18" customHeight="1" spans="2:9">
      <c r="B18" s="171">
        <v>14</v>
      </c>
      <c r="C18" s="172" t="s">
        <v>211</v>
      </c>
      <c r="D18" s="173">
        <v>859558</v>
      </c>
      <c r="E18" s="172" t="s">
        <v>211</v>
      </c>
      <c r="F18" s="173"/>
      <c r="G18" s="172" t="s">
        <v>211</v>
      </c>
      <c r="H18" s="173"/>
      <c r="I18" s="173">
        <f t="shared" si="1"/>
        <v>859558</v>
      </c>
    </row>
    <row r="19" ht="18" customHeight="1" spans="2:9">
      <c r="B19" s="171">
        <v>15</v>
      </c>
      <c r="C19" s="172" t="s">
        <v>212</v>
      </c>
      <c r="D19" s="173">
        <v>600</v>
      </c>
      <c r="E19" s="172" t="s">
        <v>213</v>
      </c>
      <c r="F19" s="173" t="s">
        <v>214</v>
      </c>
      <c r="G19" s="172" t="s">
        <v>213</v>
      </c>
      <c r="H19" s="173" t="s">
        <v>214</v>
      </c>
      <c r="I19" s="173">
        <f>D19</f>
        <v>600</v>
      </c>
    </row>
    <row r="20" ht="18" customHeight="1" spans="2:9">
      <c r="B20" s="171">
        <v>16</v>
      </c>
      <c r="C20" s="172" t="s">
        <v>215</v>
      </c>
      <c r="D20" s="173"/>
      <c r="E20" s="172" t="s">
        <v>216</v>
      </c>
      <c r="F20" s="173" t="s">
        <v>214</v>
      </c>
      <c r="G20" s="172" t="s">
        <v>216</v>
      </c>
      <c r="H20" s="173" t="s">
        <v>214</v>
      </c>
      <c r="I20" s="173"/>
    </row>
    <row r="21" ht="18" customHeight="1" spans="2:9">
      <c r="B21" s="171">
        <v>17</v>
      </c>
      <c r="C21" s="172" t="s">
        <v>217</v>
      </c>
      <c r="D21" s="173"/>
      <c r="E21" s="172" t="s">
        <v>218</v>
      </c>
      <c r="F21" s="173">
        <v>10207.4</v>
      </c>
      <c r="G21" s="172" t="s">
        <v>217</v>
      </c>
      <c r="H21" s="173" t="s">
        <v>214</v>
      </c>
      <c r="I21" s="173">
        <f>F21</f>
        <v>10207.4</v>
      </c>
    </row>
    <row r="22" ht="18" customHeight="1" spans="2:9">
      <c r="B22" s="171">
        <v>18</v>
      </c>
      <c r="C22" s="172" t="s">
        <v>219</v>
      </c>
      <c r="D22" s="173">
        <v>13623.15</v>
      </c>
      <c r="E22" s="172" t="s">
        <v>219</v>
      </c>
      <c r="F22" s="173">
        <v>3386.36</v>
      </c>
      <c r="G22" s="172" t="s">
        <v>219</v>
      </c>
      <c r="H22" s="173">
        <v>7424.72</v>
      </c>
      <c r="I22" s="173">
        <f t="shared" si="1"/>
        <v>24434.23</v>
      </c>
    </row>
    <row r="23" s="85" customFormat="1" ht="18" customHeight="1" spans="2:9">
      <c r="B23" s="175">
        <v>19</v>
      </c>
      <c r="C23" s="176" t="s">
        <v>220</v>
      </c>
      <c r="D23" s="177">
        <f t="shared" ref="D23:H23" si="3">D6+D11+D12</f>
        <v>3001111.34</v>
      </c>
      <c r="E23" s="124" t="s">
        <v>221</v>
      </c>
      <c r="F23" s="177">
        <f t="shared" si="3"/>
        <v>599823.1</v>
      </c>
      <c r="G23" s="124" t="s">
        <v>222</v>
      </c>
      <c r="H23" s="177">
        <f t="shared" si="3"/>
        <v>156397.1</v>
      </c>
      <c r="I23" s="173">
        <f t="shared" si="1"/>
        <v>3757331.54</v>
      </c>
    </row>
    <row r="24" s="85" customFormat="1" ht="18" customHeight="1" spans="2:11">
      <c r="B24" s="175">
        <v>20</v>
      </c>
      <c r="C24" s="176" t="s">
        <v>223</v>
      </c>
      <c r="D24" s="177">
        <f>[2]Sheet1!$B$16</f>
        <v>443231.417375347</v>
      </c>
      <c r="E24" s="178" t="s">
        <v>224</v>
      </c>
      <c r="F24" s="177">
        <f>[2]Sheet1!$B$17</f>
        <v>33141.0906510555</v>
      </c>
      <c r="G24" s="176" t="s">
        <v>224</v>
      </c>
      <c r="H24" s="177">
        <f>[2]Sheet1!$B$18</f>
        <v>13714.5419735976</v>
      </c>
      <c r="I24" s="173">
        <f t="shared" si="1"/>
        <v>490087.05</v>
      </c>
      <c r="K24" s="179"/>
    </row>
    <row r="25" s="85" customFormat="1" ht="18" customHeight="1" spans="2:9">
      <c r="B25" s="175">
        <v>21</v>
      </c>
      <c r="C25" s="176" t="s">
        <v>225</v>
      </c>
      <c r="D25" s="177">
        <f t="shared" ref="D25:H25" si="4">D23+D24</f>
        <v>3444342.75737535</v>
      </c>
      <c r="E25" s="124" t="s">
        <v>226</v>
      </c>
      <c r="F25" s="177">
        <f t="shared" si="4"/>
        <v>632964.190651055</v>
      </c>
      <c r="G25" s="124" t="s">
        <v>227</v>
      </c>
      <c r="H25" s="177">
        <f t="shared" si="4"/>
        <v>170111.641973598</v>
      </c>
      <c r="I25" s="173">
        <f t="shared" si="1"/>
        <v>4247418.59</v>
      </c>
    </row>
    <row r="27" spans="4:9">
      <c r="D27" s="164"/>
      <c r="F27" s="164"/>
      <c r="H27" s="164"/>
      <c r="I27" s="164">
        <f>I25-[3]Sheet1!$H$24</f>
        <v>0</v>
      </c>
    </row>
    <row r="30" spans="9:9">
      <c r="I30" s="164"/>
    </row>
  </sheetData>
  <mergeCells count="2">
    <mergeCell ref="B1:I1"/>
    <mergeCell ref="B2:I2"/>
  </mergeCells>
  <pageMargins left="0.25" right="0.196527777777778" top="0.699305555555556" bottom="0.709722222222222" header="0.314583333333333" footer="0.4"/>
  <pageSetup paperSize="9" orientation="landscape"/>
  <headerFooter>
    <oddFooter>&amp;C5</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D64"/>
  <sheetViews>
    <sheetView workbookViewId="0">
      <selection activeCell="A15" sqref="A15:IV15"/>
    </sheetView>
  </sheetViews>
  <sheetFormatPr defaultColWidth="9" defaultRowHeight="13.5" outlineLevelCol="3"/>
  <cols>
    <col min="1" max="1" width="2" style="84" customWidth="1"/>
    <col min="2" max="2" width="5.875" style="84" customWidth="1"/>
    <col min="3" max="3" width="42.875" style="84" customWidth="1"/>
    <col min="4" max="4" width="24.75" style="84" customWidth="1"/>
    <col min="5" max="16384" width="9" style="84"/>
  </cols>
  <sheetData>
    <row r="1" ht="25.5" spans="2:4">
      <c r="B1" s="162" t="s">
        <v>228</v>
      </c>
      <c r="C1" s="162"/>
      <c r="D1" s="162"/>
    </row>
    <row r="2" ht="18" customHeight="1" spans="2:4">
      <c r="B2" s="165" t="str">
        <f ca="1">保教活动成本表!B2</f>
        <v>2016年度</v>
      </c>
      <c r="C2" s="165"/>
      <c r="D2" s="165"/>
    </row>
    <row r="3" ht="18" customHeight="1" spans="2:4">
      <c r="B3" s="166" t="str">
        <f ca="1">保教活动成本表!B3</f>
        <v>编制单位： 深圳市罗湖区丽晶幼儿园</v>
      </c>
      <c r="C3" s="166"/>
      <c r="D3" s="165" t="str">
        <f ca="1">保教活动成本表!H3</f>
        <v>金额单位：人民币元</v>
      </c>
    </row>
    <row r="4" ht="17.25" customHeight="1" spans="2:4">
      <c r="B4" s="167" t="s">
        <v>185</v>
      </c>
      <c r="C4" s="167" t="s">
        <v>229</v>
      </c>
      <c r="D4" s="167" t="s">
        <v>187</v>
      </c>
    </row>
    <row r="5" ht="16.5" customHeight="1" spans="2:4">
      <c r="B5" s="89">
        <v>1</v>
      </c>
      <c r="C5" s="88" t="s">
        <v>230</v>
      </c>
      <c r="D5" s="163">
        <f>SUM(D16:D40)+D6+D11</f>
        <v>490087.05</v>
      </c>
    </row>
    <row r="6" ht="16.5" customHeight="1" spans="2:4">
      <c r="B6" s="89">
        <v>2</v>
      </c>
      <c r="C6" s="88" t="s">
        <v>231</v>
      </c>
      <c r="D6" s="163">
        <f>SUM(D7:D10)</f>
        <v>90467.15</v>
      </c>
    </row>
    <row r="7" ht="16.5" customHeight="1" spans="2:4">
      <c r="B7" s="89">
        <v>3</v>
      </c>
      <c r="C7" s="88" t="s">
        <v>193</v>
      </c>
      <c r="D7" s="163">
        <v>66889</v>
      </c>
    </row>
    <row r="8" ht="16.5" customHeight="1" spans="2:4">
      <c r="B8" s="89">
        <v>4</v>
      </c>
      <c r="C8" s="88" t="s">
        <v>194</v>
      </c>
      <c r="D8" s="163">
        <v>10875.06</v>
      </c>
    </row>
    <row r="9" ht="16.5" customHeight="1" spans="2:4">
      <c r="B9" s="89">
        <v>5</v>
      </c>
      <c r="C9" s="88" t="s">
        <v>195</v>
      </c>
      <c r="D9" s="163">
        <v>2023.2</v>
      </c>
    </row>
    <row r="10" s="85" customFormat="1" ht="16.5" customHeight="1" spans="2:4">
      <c r="B10" s="90">
        <v>6</v>
      </c>
      <c r="C10" s="168" t="s">
        <v>196</v>
      </c>
      <c r="D10" s="169">
        <v>10679.89</v>
      </c>
    </row>
    <row r="11" ht="16.5" customHeight="1" spans="2:4">
      <c r="B11" s="89">
        <v>7</v>
      </c>
      <c r="C11" s="88" t="s">
        <v>232</v>
      </c>
      <c r="D11" s="163">
        <f>SUM(D12:D15)</f>
        <v>107504.13</v>
      </c>
    </row>
    <row r="12" ht="16.5" customHeight="1" spans="2:4">
      <c r="B12" s="89">
        <v>8</v>
      </c>
      <c r="C12" s="88" t="s">
        <v>193</v>
      </c>
      <c r="D12" s="163">
        <v>90540</v>
      </c>
    </row>
    <row r="13" ht="16.5" customHeight="1" spans="2:4">
      <c r="B13" s="89">
        <v>9</v>
      </c>
      <c r="C13" s="88" t="s">
        <v>194</v>
      </c>
      <c r="D13" s="163">
        <v>6168.88</v>
      </c>
    </row>
    <row r="14" ht="16.5" customHeight="1" spans="2:4">
      <c r="B14" s="89">
        <v>10</v>
      </c>
      <c r="C14" s="88" t="s">
        <v>195</v>
      </c>
      <c r="D14" s="163">
        <v>2337.7</v>
      </c>
    </row>
    <row r="15" s="85" customFormat="1" ht="16.5" customHeight="1" spans="2:4">
      <c r="B15" s="90">
        <v>11</v>
      </c>
      <c r="C15" s="168" t="s">
        <v>196</v>
      </c>
      <c r="D15" s="169">
        <v>8457.55</v>
      </c>
    </row>
    <row r="16" ht="16.5" customHeight="1" spans="2:4">
      <c r="B16" s="89">
        <v>12</v>
      </c>
      <c r="C16" s="88" t="s">
        <v>233</v>
      </c>
      <c r="D16" s="163">
        <v>6968.29</v>
      </c>
    </row>
    <row r="17" ht="16.5" customHeight="1" spans="2:4">
      <c r="B17" s="89">
        <v>13</v>
      </c>
      <c r="C17" s="88" t="s">
        <v>234</v>
      </c>
      <c r="D17" s="163">
        <v>113668.02</v>
      </c>
    </row>
    <row r="18" ht="16.5" customHeight="1" spans="2:4">
      <c r="B18" s="89">
        <v>14</v>
      </c>
      <c r="C18" s="88" t="s">
        <v>235</v>
      </c>
      <c r="D18" s="163">
        <v>308</v>
      </c>
    </row>
    <row r="19" ht="16.5" customHeight="1" spans="2:4">
      <c r="B19" s="89">
        <v>15</v>
      </c>
      <c r="C19" s="88" t="s">
        <v>236</v>
      </c>
      <c r="D19" s="163">
        <v>29401.68</v>
      </c>
    </row>
    <row r="20" ht="16.5" customHeight="1" spans="2:4">
      <c r="B20" s="89">
        <v>16</v>
      </c>
      <c r="C20" s="88" t="s">
        <v>237</v>
      </c>
      <c r="D20" s="163">
        <v>5802.68</v>
      </c>
    </row>
    <row r="21" ht="16.5" customHeight="1" spans="2:4">
      <c r="B21" s="89">
        <v>17</v>
      </c>
      <c r="C21" s="88" t="s">
        <v>238</v>
      </c>
      <c r="D21" s="163"/>
    </row>
    <row r="22" ht="16.5" customHeight="1" spans="2:4">
      <c r="B22" s="89">
        <v>18</v>
      </c>
      <c r="C22" s="88" t="s">
        <v>239</v>
      </c>
      <c r="D22" s="163">
        <v>1000</v>
      </c>
    </row>
    <row r="23" ht="16.5" customHeight="1" spans="2:4">
      <c r="B23" s="89">
        <v>19</v>
      </c>
      <c r="C23" s="88" t="s">
        <v>240</v>
      </c>
      <c r="D23" s="163">
        <v>3763.99</v>
      </c>
    </row>
    <row r="24" ht="16.5" customHeight="1" spans="2:4">
      <c r="B24" s="89">
        <v>20</v>
      </c>
      <c r="C24" s="88" t="s">
        <v>241</v>
      </c>
      <c r="D24" s="163">
        <v>11880.47</v>
      </c>
    </row>
    <row r="25" ht="16.5" customHeight="1" spans="2:4">
      <c r="B25" s="89">
        <v>21</v>
      </c>
      <c r="C25" s="88" t="s">
        <v>242</v>
      </c>
      <c r="D25" s="163">
        <v>18600.14</v>
      </c>
    </row>
    <row r="26" ht="16.5" customHeight="1" spans="2:4">
      <c r="B26" s="89">
        <v>22</v>
      </c>
      <c r="C26" s="88" t="s">
        <v>243</v>
      </c>
      <c r="D26" s="163">
        <v>5007.3</v>
      </c>
    </row>
    <row r="27" ht="16.5" customHeight="1" spans="2:4">
      <c r="B27" s="89">
        <v>23</v>
      </c>
      <c r="C27" s="88" t="s">
        <v>244</v>
      </c>
      <c r="D27" s="163">
        <v>3956</v>
      </c>
    </row>
    <row r="28" ht="16.5" customHeight="1" spans="2:4">
      <c r="B28" s="89">
        <v>24</v>
      </c>
      <c r="C28" s="88" t="s">
        <v>245</v>
      </c>
      <c r="D28" s="163"/>
    </row>
    <row r="29" ht="16.5" customHeight="1" spans="2:4">
      <c r="B29" s="89">
        <v>25</v>
      </c>
      <c r="C29" s="88" t="s">
        <v>246</v>
      </c>
      <c r="D29" s="163"/>
    </row>
    <row r="30" ht="16.5" customHeight="1" spans="2:4">
      <c r="B30" s="89">
        <v>26</v>
      </c>
      <c r="C30" s="88" t="s">
        <v>247</v>
      </c>
      <c r="D30" s="163"/>
    </row>
    <row r="31" ht="16.5" customHeight="1" spans="2:4">
      <c r="B31" s="89">
        <v>27</v>
      </c>
      <c r="C31" s="88" t="s">
        <v>248</v>
      </c>
      <c r="D31" s="163"/>
    </row>
    <row r="32" ht="16.5" customHeight="1" spans="2:4">
      <c r="B32" s="89">
        <v>28</v>
      </c>
      <c r="C32" s="88" t="s">
        <v>249</v>
      </c>
      <c r="D32" s="163"/>
    </row>
    <row r="33" ht="16.5" customHeight="1" spans="2:4">
      <c r="B33" s="89">
        <v>29</v>
      </c>
      <c r="C33" s="88" t="s">
        <v>250</v>
      </c>
      <c r="D33" s="163"/>
    </row>
    <row r="34" ht="16.5" customHeight="1" spans="2:4">
      <c r="B34" s="89">
        <v>30</v>
      </c>
      <c r="C34" s="88" t="s">
        <v>251</v>
      </c>
      <c r="D34" s="163"/>
    </row>
    <row r="35" ht="16.5" customHeight="1" spans="2:4">
      <c r="B35" s="89">
        <v>31</v>
      </c>
      <c r="C35" s="88" t="s">
        <v>252</v>
      </c>
      <c r="D35" s="163">
        <v>2418.41</v>
      </c>
    </row>
    <row r="36" ht="16.5" customHeight="1" spans="2:4">
      <c r="B36" s="89">
        <v>32</v>
      </c>
      <c r="C36" s="88" t="s">
        <v>253</v>
      </c>
      <c r="D36" s="163"/>
    </row>
    <row r="37" ht="16.5" customHeight="1" spans="2:4">
      <c r="B37" s="89">
        <v>33</v>
      </c>
      <c r="C37" s="88" t="s">
        <v>254</v>
      </c>
      <c r="D37" s="163"/>
    </row>
    <row r="38" ht="16.5" customHeight="1" spans="2:4">
      <c r="B38" s="89">
        <v>34</v>
      </c>
      <c r="C38" s="88" t="s">
        <v>255</v>
      </c>
      <c r="D38" s="163">
        <v>625</v>
      </c>
    </row>
    <row r="39" s="85" customFormat="1" ht="16.5" customHeight="1" spans="2:4">
      <c r="B39" s="90">
        <v>35</v>
      </c>
      <c r="C39" s="168" t="s">
        <v>256</v>
      </c>
      <c r="D39" s="169"/>
    </row>
    <row r="40" ht="16.5" customHeight="1" spans="2:4">
      <c r="B40" s="89">
        <v>36</v>
      </c>
      <c r="C40" s="88" t="s">
        <v>257</v>
      </c>
      <c r="D40" s="163">
        <v>88715.79</v>
      </c>
    </row>
    <row r="41" ht="16.5" customHeight="1" spans="2:4">
      <c r="B41" s="89">
        <v>37</v>
      </c>
      <c r="C41" s="88" t="s">
        <v>258</v>
      </c>
      <c r="D41" s="163">
        <v>0</v>
      </c>
    </row>
    <row r="42" ht="16.5" customHeight="1" spans="2:4">
      <c r="B42" s="89">
        <v>38</v>
      </c>
      <c r="C42" s="88" t="s">
        <v>259</v>
      </c>
      <c r="D42" s="163">
        <v>0</v>
      </c>
    </row>
    <row r="43" ht="16.5" customHeight="1" spans="2:4">
      <c r="B43" s="89">
        <v>39</v>
      </c>
      <c r="C43" s="88" t="s">
        <v>260</v>
      </c>
      <c r="D43" s="163">
        <f>D42+D41+D5</f>
        <v>490087.05</v>
      </c>
    </row>
    <row r="44" ht="17.25" customHeight="1" spans="4:4">
      <c r="D44" s="164"/>
    </row>
    <row r="45" ht="17.25" customHeight="1"/>
    <row r="46" ht="17.25" customHeight="1" spans="4:4">
      <c r="D46" s="164">
        <f>D43-[4]Sheet1!$D$41</f>
        <v>0</v>
      </c>
    </row>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sheetData>
  <mergeCells count="2">
    <mergeCell ref="B1:D1"/>
    <mergeCell ref="B2:D2"/>
  </mergeCells>
  <printOptions horizontalCentered="1" verticalCentered="1"/>
  <pageMargins left="0.984027777777778" right="0.708333333333333" top="0.747916666666667" bottom="0.747916666666667" header="0.314583333333333" footer="0.314583333333333"/>
  <pageSetup paperSize="9" orientation="portrait"/>
  <headerFooter>
    <oddFooter>&amp;C6</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H29"/>
  <sheetViews>
    <sheetView topLeftCell="A10" workbookViewId="0">
      <selection activeCell="F41" sqref="F41"/>
    </sheetView>
  </sheetViews>
  <sheetFormatPr defaultColWidth="9" defaultRowHeight="13.5" outlineLevelCol="7"/>
  <cols>
    <col min="1" max="1" width="1.75" style="84" customWidth="1"/>
    <col min="2" max="2" width="32.25" style="84" customWidth="1"/>
    <col min="3" max="6" width="15.5" style="84" customWidth="1"/>
    <col min="7" max="7" width="15.125" style="84" customWidth="1"/>
    <col min="8" max="8" width="24.875" style="84" customWidth="1"/>
    <col min="9" max="9" width="0.25" style="84" hidden="1" customWidth="1"/>
    <col min="10" max="16384" width="9" style="84"/>
  </cols>
  <sheetData>
    <row r="1" ht="25.5" spans="2:8">
      <c r="B1" s="162" t="s">
        <v>261</v>
      </c>
      <c r="C1" s="162"/>
      <c r="D1" s="162"/>
      <c r="E1" s="162"/>
      <c r="F1" s="162"/>
      <c r="G1" s="162"/>
      <c r="H1" s="162"/>
    </row>
    <row r="2" ht="18.75" customHeight="1" spans="2:8">
      <c r="B2" s="87" t="str">
        <f ca="1">费用明细表!B2</f>
        <v>2016年度</v>
      </c>
      <c r="C2" s="87"/>
      <c r="D2" s="87"/>
      <c r="E2" s="87"/>
      <c r="F2" s="87"/>
      <c r="G2" s="87"/>
      <c r="H2" s="87"/>
    </row>
    <row r="3" ht="18.75" customHeight="1" spans="2:7">
      <c r="B3" s="84" t="str">
        <f ca="1">费用明细表!B3</f>
        <v>编制单位： 深圳市罗湖区丽晶幼儿园</v>
      </c>
      <c r="G3" s="84" t="str">
        <f ca="1">费用明细表!D3</f>
        <v>金额单位：人民币元</v>
      </c>
    </row>
    <row r="4" s="87" customFormat="1" ht="17.25" customHeight="1" spans="2:8">
      <c r="B4" s="89" t="s">
        <v>186</v>
      </c>
      <c r="C4" s="89" t="s">
        <v>262</v>
      </c>
      <c r="D4" s="89" t="s">
        <v>263</v>
      </c>
      <c r="E4" s="89"/>
      <c r="F4" s="89" t="s">
        <v>264</v>
      </c>
      <c r="G4" s="91" t="s">
        <v>265</v>
      </c>
      <c r="H4" s="91" t="s">
        <v>266</v>
      </c>
    </row>
    <row r="5" s="87" customFormat="1" ht="17.25" customHeight="1" spans="2:8">
      <c r="B5" s="89"/>
      <c r="C5" s="89"/>
      <c r="D5" s="89" t="s">
        <v>267</v>
      </c>
      <c r="E5" s="89" t="s">
        <v>268</v>
      </c>
      <c r="F5" s="89"/>
      <c r="G5" s="91"/>
      <c r="H5" s="91"/>
    </row>
    <row r="6" ht="17.25" customHeight="1" spans="2:8">
      <c r="B6" s="88" t="s">
        <v>269</v>
      </c>
      <c r="C6" s="163">
        <v>0</v>
      </c>
      <c r="D6" s="163">
        <f>D7+D11+D12</f>
        <v>109500</v>
      </c>
      <c r="E6" s="163">
        <f>E7+E11+E12</f>
        <v>106620</v>
      </c>
      <c r="F6" s="163">
        <f>C6+D6-E6</f>
        <v>2880</v>
      </c>
      <c r="G6" s="163"/>
      <c r="H6" s="88"/>
    </row>
    <row r="7" ht="17.25" customHeight="1" spans="2:8">
      <c r="B7" s="88" t="s">
        <v>270</v>
      </c>
      <c r="C7" s="163">
        <v>0</v>
      </c>
      <c r="D7" s="163">
        <f>SUM(D8:D10)</f>
        <v>109500</v>
      </c>
      <c r="E7" s="163">
        <f>SUM(E8:E10)</f>
        <v>106620</v>
      </c>
      <c r="F7" s="163">
        <f t="shared" ref="F7:F25" si="0">C7+D7-E7</f>
        <v>2880</v>
      </c>
      <c r="G7" s="163"/>
      <c r="H7" s="88"/>
    </row>
    <row r="8" ht="17.25" customHeight="1" spans="2:8">
      <c r="B8" s="88" t="s">
        <v>271</v>
      </c>
      <c r="C8" s="163">
        <v>0</v>
      </c>
      <c r="D8" s="163">
        <v>109500</v>
      </c>
      <c r="E8" s="163">
        <v>106620</v>
      </c>
      <c r="F8" s="163">
        <f t="shared" si="0"/>
        <v>2880</v>
      </c>
      <c r="G8" s="88"/>
      <c r="H8" s="88"/>
    </row>
    <row r="9" ht="17.25" customHeight="1" spans="2:8">
      <c r="B9" s="88" t="s">
        <v>272</v>
      </c>
      <c r="C9" s="163">
        <v>0</v>
      </c>
      <c r="D9" s="163"/>
      <c r="E9" s="163"/>
      <c r="F9" s="163">
        <f t="shared" si="0"/>
        <v>0</v>
      </c>
      <c r="G9" s="88"/>
      <c r="H9" s="88"/>
    </row>
    <row r="10" ht="17.25" customHeight="1" spans="2:8">
      <c r="B10" s="88" t="s">
        <v>273</v>
      </c>
      <c r="C10" s="163">
        <v>0</v>
      </c>
      <c r="D10" s="163"/>
      <c r="E10" s="163"/>
      <c r="F10" s="163">
        <f t="shared" si="0"/>
        <v>0</v>
      </c>
      <c r="G10" s="88"/>
      <c r="H10" s="88"/>
    </row>
    <row r="11" ht="17.25" customHeight="1" spans="2:8">
      <c r="B11" s="88" t="s">
        <v>274</v>
      </c>
      <c r="C11" s="163">
        <v>0</v>
      </c>
      <c r="D11" s="163"/>
      <c r="E11" s="163"/>
      <c r="F11" s="163">
        <f t="shared" si="0"/>
        <v>0</v>
      </c>
      <c r="G11" s="163"/>
      <c r="H11" s="88"/>
    </row>
    <row r="12" ht="17.25" customHeight="1" spans="2:8">
      <c r="B12" s="88" t="s">
        <v>275</v>
      </c>
      <c r="C12" s="163">
        <v>0</v>
      </c>
      <c r="D12" s="163"/>
      <c r="E12" s="163"/>
      <c r="F12" s="163">
        <f t="shared" si="0"/>
        <v>0</v>
      </c>
      <c r="G12" s="163"/>
      <c r="H12" s="88"/>
    </row>
    <row r="13" ht="17.25" customHeight="1" spans="2:8">
      <c r="B13" s="88" t="s">
        <v>276</v>
      </c>
      <c r="C13" s="163">
        <v>6000</v>
      </c>
      <c r="D13" s="163">
        <f>SUM(D14:D16)</f>
        <v>250500</v>
      </c>
      <c r="E13" s="163">
        <f>SUM(E14:E16)</f>
        <v>256500</v>
      </c>
      <c r="F13" s="163">
        <f t="shared" si="0"/>
        <v>0</v>
      </c>
      <c r="G13" s="163"/>
      <c r="H13" s="88"/>
    </row>
    <row r="14" ht="17.25" customHeight="1" spans="2:8">
      <c r="B14" s="88" t="s">
        <v>277</v>
      </c>
      <c r="C14" s="163">
        <v>0</v>
      </c>
      <c r="D14" s="163">
        <v>234000</v>
      </c>
      <c r="E14" s="163">
        <v>234000</v>
      </c>
      <c r="F14" s="163">
        <f t="shared" si="0"/>
        <v>0</v>
      </c>
      <c r="G14" s="163"/>
      <c r="H14" s="88"/>
    </row>
    <row r="15" ht="17.25" customHeight="1" spans="2:8">
      <c r="B15" s="88" t="s">
        <v>278</v>
      </c>
      <c r="C15" s="163">
        <v>6000</v>
      </c>
      <c r="D15" s="163">
        <v>16500</v>
      </c>
      <c r="E15" s="163">
        <v>22500</v>
      </c>
      <c r="F15" s="163">
        <f t="shared" si="0"/>
        <v>0</v>
      </c>
      <c r="G15" s="163"/>
      <c r="H15" s="88"/>
    </row>
    <row r="16" ht="17.25" customHeight="1" spans="2:8">
      <c r="B16" s="88" t="s">
        <v>279</v>
      </c>
      <c r="C16" s="163">
        <v>0</v>
      </c>
      <c r="D16" s="163"/>
      <c r="E16" s="163"/>
      <c r="F16" s="163">
        <f t="shared" si="0"/>
        <v>0</v>
      </c>
      <c r="G16" s="163"/>
      <c r="H16" s="88"/>
    </row>
    <row r="17" ht="17.25" customHeight="1" spans="2:8">
      <c r="B17" s="88" t="s">
        <v>280</v>
      </c>
      <c r="C17" s="163">
        <v>6200</v>
      </c>
      <c r="D17" s="163">
        <f t="shared" ref="D17:G17" si="1">SUM(D21:D25,D18)</f>
        <v>2284.16</v>
      </c>
      <c r="E17" s="163">
        <f t="shared" si="1"/>
        <v>0</v>
      </c>
      <c r="F17" s="163">
        <f t="shared" si="1"/>
        <v>8484.16</v>
      </c>
      <c r="G17" s="163">
        <f t="shared" si="1"/>
        <v>0</v>
      </c>
      <c r="H17" s="88"/>
    </row>
    <row r="18" ht="17.25" customHeight="1" spans="2:8">
      <c r="B18" s="88" t="s">
        <v>281</v>
      </c>
      <c r="C18" s="163">
        <v>0</v>
      </c>
      <c r="D18" s="163">
        <f t="shared" ref="D18:G18" si="2">SUM(D19:D20)</f>
        <v>0</v>
      </c>
      <c r="E18" s="163">
        <f t="shared" si="2"/>
        <v>0</v>
      </c>
      <c r="F18" s="163">
        <f t="shared" si="0"/>
        <v>0</v>
      </c>
      <c r="G18" s="163">
        <f t="shared" si="2"/>
        <v>0</v>
      </c>
      <c r="H18" s="88"/>
    </row>
    <row r="19" ht="17.25" customHeight="1" spans="2:8">
      <c r="B19" s="88" t="s">
        <v>282</v>
      </c>
      <c r="C19" s="163">
        <v>0</v>
      </c>
      <c r="D19" s="163"/>
      <c r="E19" s="163"/>
      <c r="F19" s="163">
        <f t="shared" si="0"/>
        <v>0</v>
      </c>
      <c r="G19" s="163"/>
      <c r="H19" s="88"/>
    </row>
    <row r="20" ht="17.25" customHeight="1" spans="2:8">
      <c r="B20" s="88" t="s">
        <v>283</v>
      </c>
      <c r="C20" s="163">
        <v>0</v>
      </c>
      <c r="D20" s="163"/>
      <c r="E20" s="163"/>
      <c r="F20" s="163">
        <f t="shared" si="0"/>
        <v>0</v>
      </c>
      <c r="G20" s="163"/>
      <c r="H20" s="88"/>
    </row>
    <row r="21" ht="17.25" customHeight="1" spans="2:8">
      <c r="B21" s="88" t="s">
        <v>284</v>
      </c>
      <c r="C21" s="163">
        <v>0</v>
      </c>
      <c r="D21" s="163"/>
      <c r="E21" s="163"/>
      <c r="F21" s="163">
        <f t="shared" si="0"/>
        <v>0</v>
      </c>
      <c r="G21" s="163"/>
      <c r="H21" s="88"/>
    </row>
    <row r="22" ht="17.25" customHeight="1" spans="2:8">
      <c r="B22" s="88" t="s">
        <v>285</v>
      </c>
      <c r="C22" s="163">
        <v>0</v>
      </c>
      <c r="D22" s="163"/>
      <c r="E22" s="163"/>
      <c r="F22" s="163">
        <f t="shared" si="0"/>
        <v>0</v>
      </c>
      <c r="G22" s="163"/>
      <c r="H22" s="88"/>
    </row>
    <row r="23" ht="17.25" customHeight="1" spans="2:8">
      <c r="B23" s="88" t="s">
        <v>286</v>
      </c>
      <c r="C23" s="163">
        <v>0</v>
      </c>
      <c r="D23" s="163"/>
      <c r="E23" s="163"/>
      <c r="F23" s="163">
        <f t="shared" si="0"/>
        <v>0</v>
      </c>
      <c r="G23" s="163"/>
      <c r="H23" s="88"/>
    </row>
    <row r="24" ht="17.25" customHeight="1" spans="2:8">
      <c r="B24" s="88" t="s">
        <v>287</v>
      </c>
      <c r="C24" s="163">
        <v>0</v>
      </c>
      <c r="D24" s="163"/>
      <c r="E24" s="163"/>
      <c r="F24" s="163">
        <f t="shared" si="0"/>
        <v>0</v>
      </c>
      <c r="G24" s="163"/>
      <c r="H24" s="88"/>
    </row>
    <row r="25" ht="17.25" customHeight="1" spans="2:8">
      <c r="B25" s="88" t="s">
        <v>288</v>
      </c>
      <c r="C25" s="163">
        <v>6200</v>
      </c>
      <c r="D25" s="163">
        <v>2284.16</v>
      </c>
      <c r="E25" s="163"/>
      <c r="F25" s="163">
        <f t="shared" si="0"/>
        <v>8484.16</v>
      </c>
      <c r="G25" s="163"/>
      <c r="H25" s="88"/>
    </row>
    <row r="26" ht="17.25" customHeight="1" spans="2:8">
      <c r="B26" s="88" t="s">
        <v>289</v>
      </c>
      <c r="C26" s="163">
        <v>12200</v>
      </c>
      <c r="D26" s="163">
        <f t="shared" ref="D26:G26" si="3">D6+D13+D17</f>
        <v>362284.16</v>
      </c>
      <c r="E26" s="163">
        <f t="shared" si="3"/>
        <v>363120</v>
      </c>
      <c r="F26" s="163">
        <f t="shared" si="3"/>
        <v>11364.16</v>
      </c>
      <c r="G26" s="163">
        <f t="shared" si="3"/>
        <v>0</v>
      </c>
      <c r="H26" s="88"/>
    </row>
    <row r="27" ht="17.25" customHeight="1"/>
    <row r="28" spans="6:6">
      <c r="F28" s="164">
        <f>F26-[5]政府资助收支表!$G$25</f>
        <v>0</v>
      </c>
    </row>
    <row r="29" spans="6:6">
      <c r="F29" s="164"/>
    </row>
  </sheetData>
  <mergeCells count="8">
    <mergeCell ref="B1:H1"/>
    <mergeCell ref="B2:H2"/>
    <mergeCell ref="D4:E4"/>
    <mergeCell ref="B4:B5"/>
    <mergeCell ref="C4:C5"/>
    <mergeCell ref="F4:F5"/>
    <mergeCell ref="G4:G5"/>
    <mergeCell ref="H4:H5"/>
  </mergeCells>
  <pageMargins left="0.590277777777778" right="0.590277777777778" top="0.719444444444444" bottom="0.589583333333333" header="0.314583333333333" footer="0.314583333333333"/>
  <pageSetup paperSize="9" orientation="landscape"/>
  <headerFooter>
    <oddFooter>&amp;C7</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41"/>
  <sheetViews>
    <sheetView topLeftCell="A25" workbookViewId="0">
      <selection activeCell="B44" sqref="B44"/>
    </sheetView>
  </sheetViews>
  <sheetFormatPr defaultColWidth="41.5" defaultRowHeight="18.75" customHeight="1" outlineLevelCol="3"/>
  <cols>
    <col min="1" max="1" width="4.75" style="135" customWidth="1"/>
    <col min="2" max="2" width="47.125" style="135" customWidth="1"/>
    <col min="3" max="3" width="5.5" style="136" customWidth="1"/>
    <col min="4" max="4" width="21" style="135" customWidth="1"/>
    <col min="5" max="5" width="15.75" style="135" customWidth="1"/>
    <col min="6" max="251" width="9" style="135" customWidth="1"/>
    <col min="252" max="252" width="4.75" style="135" customWidth="1"/>
    <col min="253" max="16384" width="41.5" style="135"/>
  </cols>
  <sheetData>
    <row r="1" ht="25.5" customHeight="1" spans="1:4">
      <c r="A1" s="137" t="s">
        <v>290</v>
      </c>
      <c r="B1" s="137"/>
      <c r="C1" s="137"/>
      <c r="D1" s="137"/>
    </row>
    <row r="2" customHeight="1" spans="1:4">
      <c r="A2" s="138" t="str">
        <f ca="1">业务活动表!A2</f>
        <v>2016年度</v>
      </c>
      <c r="B2" s="138"/>
      <c r="C2" s="138"/>
      <c r="D2" s="138"/>
    </row>
    <row r="3" customHeight="1" spans="1:4">
      <c r="A3" s="139" t="str">
        <f ca="1">业务活动表!A3</f>
        <v>编制单位： 深圳市罗湖区丽晶幼儿园</v>
      </c>
      <c r="B3" s="140"/>
      <c r="D3" s="141" t="s">
        <v>54</v>
      </c>
    </row>
    <row r="4" customHeight="1" spans="1:4">
      <c r="A4" s="142" t="s">
        <v>291</v>
      </c>
      <c r="B4" s="142"/>
      <c r="C4" s="142" t="s">
        <v>185</v>
      </c>
      <c r="D4" s="143" t="s">
        <v>292</v>
      </c>
    </row>
    <row r="5" customHeight="1" spans="1:4">
      <c r="A5" s="144" t="s">
        <v>293</v>
      </c>
      <c r="B5" s="144"/>
      <c r="C5" s="145">
        <v>1</v>
      </c>
      <c r="D5" s="146"/>
    </row>
    <row r="6" customHeight="1" spans="1:4">
      <c r="A6" s="147"/>
      <c r="B6" s="148" t="s">
        <v>294</v>
      </c>
      <c r="C6" s="145">
        <v>2</v>
      </c>
      <c r="D6" s="146">
        <f>[6]业务活动表!B7</f>
        <v>0</v>
      </c>
    </row>
    <row r="7" customHeight="1" spans="1:4">
      <c r="A7" s="147"/>
      <c r="B7" s="148" t="s">
        <v>295</v>
      </c>
      <c r="C7" s="145">
        <v>3</v>
      </c>
      <c r="D7" s="149">
        <f ca="1">业务活动表!C8</f>
        <v>3882768</v>
      </c>
    </row>
    <row r="8" customHeight="1" spans="1:4">
      <c r="A8" s="147"/>
      <c r="B8" s="148" t="s">
        <v>296</v>
      </c>
      <c r="C8" s="145">
        <v>4</v>
      </c>
      <c r="D8" s="146"/>
    </row>
    <row r="9" customHeight="1" spans="1:4">
      <c r="A9" s="147"/>
      <c r="B9" s="148" t="s">
        <v>297</v>
      </c>
      <c r="C9" s="145">
        <v>5</v>
      </c>
      <c r="D9" s="146">
        <f ca="1">补助收支!D26</f>
        <v>362284.16</v>
      </c>
    </row>
    <row r="10" customHeight="1" spans="1:4">
      <c r="A10" s="147"/>
      <c r="B10" s="148" t="s">
        <v>298</v>
      </c>
      <c r="C10" s="145">
        <v>6</v>
      </c>
      <c r="D10" s="149">
        <v>331851.68</v>
      </c>
    </row>
    <row r="11" customHeight="1" spans="1:4">
      <c r="A11" s="150" t="s">
        <v>299</v>
      </c>
      <c r="B11" s="148"/>
      <c r="C11" s="145">
        <v>7</v>
      </c>
      <c r="D11" s="151">
        <f ca="1">SUM(D6:D10)</f>
        <v>4576903.84</v>
      </c>
    </row>
    <row r="12" customHeight="1" spans="1:4">
      <c r="A12" s="152"/>
      <c r="B12" s="153" t="s">
        <v>300</v>
      </c>
      <c r="C12" s="145">
        <v>8</v>
      </c>
      <c r="D12" s="146">
        <f ca="1">补助收支!E26</f>
        <v>363120</v>
      </c>
    </row>
    <row r="13" customHeight="1" spans="1:4">
      <c r="A13" s="147"/>
      <c r="B13" s="148" t="s">
        <v>301</v>
      </c>
      <c r="C13" s="145">
        <v>9</v>
      </c>
      <c r="D13" s="146">
        <f ca="1">保教活动成本表!I6+费用明细表!D6+费用明细表!D11+费用明细表!D39</f>
        <v>2356417.82</v>
      </c>
    </row>
    <row r="14" customHeight="1" spans="1:4">
      <c r="A14" s="154"/>
      <c r="B14" s="155" t="s">
        <v>302</v>
      </c>
      <c r="C14" s="145">
        <v>10</v>
      </c>
      <c r="D14" s="156">
        <f ca="1">业务活动表!C19+业务活动表!C20-现金流量表!D13-303706.74</f>
        <v>1587294.03</v>
      </c>
    </row>
    <row r="15" customHeight="1" spans="1:4">
      <c r="A15" s="147"/>
      <c r="B15" s="148" t="s">
        <v>303</v>
      </c>
      <c r="C15" s="145">
        <v>11</v>
      </c>
      <c r="D15" s="149"/>
    </row>
    <row r="16" customHeight="1" spans="1:4">
      <c r="A16" s="150" t="s">
        <v>304</v>
      </c>
      <c r="B16" s="148"/>
      <c r="C16" s="145">
        <v>12</v>
      </c>
      <c r="D16" s="151">
        <f ca="1">SUM(D12:D15)</f>
        <v>4306831.85</v>
      </c>
    </row>
    <row r="17" customHeight="1" spans="1:4">
      <c r="A17" s="157" t="s">
        <v>305</v>
      </c>
      <c r="B17" s="158"/>
      <c r="C17" s="145">
        <v>13</v>
      </c>
      <c r="D17" s="151">
        <f ca="1">D11-D16</f>
        <v>270071.99</v>
      </c>
    </row>
    <row r="18" customHeight="1" spans="1:4">
      <c r="A18" s="159" t="s">
        <v>306</v>
      </c>
      <c r="B18" s="159"/>
      <c r="C18" s="145">
        <v>14</v>
      </c>
      <c r="D18" s="146"/>
    </row>
    <row r="19" customHeight="1" spans="1:4">
      <c r="A19" s="147"/>
      <c r="B19" s="148" t="s">
        <v>307</v>
      </c>
      <c r="C19" s="145">
        <v>15</v>
      </c>
      <c r="D19" s="146"/>
    </row>
    <row r="20" customHeight="1" spans="1:4">
      <c r="A20" s="147"/>
      <c r="B20" s="148" t="s">
        <v>308</v>
      </c>
      <c r="C20" s="145">
        <v>16</v>
      </c>
      <c r="D20" s="146"/>
    </row>
    <row r="21" customHeight="1" spans="1:4">
      <c r="A21" s="147"/>
      <c r="B21" s="148" t="s">
        <v>309</v>
      </c>
      <c r="C21" s="145">
        <v>17</v>
      </c>
      <c r="D21" s="146"/>
    </row>
    <row r="22" customHeight="1" spans="1:4">
      <c r="A22" s="147"/>
      <c r="B22" s="148" t="s">
        <v>310</v>
      </c>
      <c r="C22" s="145">
        <v>18</v>
      </c>
      <c r="D22" s="146"/>
    </row>
    <row r="23" customHeight="1" spans="1:4">
      <c r="A23" s="150" t="s">
        <v>299</v>
      </c>
      <c r="B23" s="148"/>
      <c r="C23" s="145">
        <v>19</v>
      </c>
      <c r="D23" s="151">
        <f>SUM(D19:D22)</f>
        <v>0</v>
      </c>
    </row>
    <row r="24" customHeight="1" spans="1:4">
      <c r="A24" s="147"/>
      <c r="B24" s="148" t="s">
        <v>311</v>
      </c>
      <c r="C24" s="145">
        <v>20</v>
      </c>
      <c r="D24" s="160">
        <f ca="1">附注!H112</f>
        <v>43244</v>
      </c>
    </row>
    <row r="25" customHeight="1" spans="1:4">
      <c r="A25" s="147"/>
      <c r="B25" s="148" t="s">
        <v>312</v>
      </c>
      <c r="C25" s="145">
        <v>21</v>
      </c>
      <c r="D25" s="146"/>
    </row>
    <row r="26" customHeight="1" spans="1:4">
      <c r="A26" s="147"/>
      <c r="B26" s="148" t="s">
        <v>313</v>
      </c>
      <c r="C26" s="145">
        <v>22</v>
      </c>
      <c r="D26" s="146"/>
    </row>
    <row r="27" customHeight="1" spans="1:4">
      <c r="A27" s="150" t="s">
        <v>304</v>
      </c>
      <c r="B27" s="148"/>
      <c r="C27" s="145">
        <v>23</v>
      </c>
      <c r="D27" s="151">
        <f ca="1">SUM(D24:D26)</f>
        <v>43244</v>
      </c>
    </row>
    <row r="28" customHeight="1" spans="1:4">
      <c r="A28" s="157" t="s">
        <v>314</v>
      </c>
      <c r="B28" s="158"/>
      <c r="C28" s="145">
        <v>24</v>
      </c>
      <c r="D28" s="151">
        <f ca="1">D23-D27</f>
        <v>-43244</v>
      </c>
    </row>
    <row r="29" customHeight="1" spans="1:4">
      <c r="A29" s="159" t="s">
        <v>315</v>
      </c>
      <c r="B29" s="159"/>
      <c r="C29" s="145">
        <v>25</v>
      </c>
      <c r="D29" s="146"/>
    </row>
    <row r="30" customHeight="1" spans="1:4">
      <c r="A30" s="147"/>
      <c r="B30" s="148" t="s">
        <v>316</v>
      </c>
      <c r="C30" s="145">
        <v>26</v>
      </c>
      <c r="D30" s="146"/>
    </row>
    <row r="31" customHeight="1" spans="1:4">
      <c r="A31" s="147"/>
      <c r="B31" s="148" t="s">
        <v>317</v>
      </c>
      <c r="C31" s="145">
        <v>27</v>
      </c>
      <c r="D31" s="146"/>
    </row>
    <row r="32" customHeight="1" spans="1:4">
      <c r="A32" s="150" t="s">
        <v>299</v>
      </c>
      <c r="B32" s="148"/>
      <c r="C32" s="145">
        <v>28</v>
      </c>
      <c r="D32" s="146">
        <f>SUM(D30:D31)</f>
        <v>0</v>
      </c>
    </row>
    <row r="33" customHeight="1" spans="1:4">
      <c r="A33" s="147"/>
      <c r="B33" s="148" t="s">
        <v>318</v>
      </c>
      <c r="C33" s="145">
        <v>29</v>
      </c>
      <c r="D33" s="146"/>
    </row>
    <row r="34" customHeight="1" spans="1:4">
      <c r="A34" s="147"/>
      <c r="B34" s="148" t="s">
        <v>319</v>
      </c>
      <c r="C34" s="145">
        <v>30</v>
      </c>
      <c r="D34" s="146"/>
    </row>
    <row r="35" customHeight="1" spans="1:4">
      <c r="A35" s="147"/>
      <c r="B35" s="148" t="s">
        <v>320</v>
      </c>
      <c r="C35" s="145">
        <v>31</v>
      </c>
      <c r="D35" s="146"/>
    </row>
    <row r="36" customHeight="1" spans="1:4">
      <c r="A36" s="150" t="s">
        <v>304</v>
      </c>
      <c r="B36" s="148"/>
      <c r="C36" s="145">
        <v>32</v>
      </c>
      <c r="D36" s="146">
        <f>SUM(D33:D35)</f>
        <v>0</v>
      </c>
    </row>
    <row r="37" customHeight="1" spans="1:4">
      <c r="A37" s="157" t="s">
        <v>321</v>
      </c>
      <c r="B37" s="158"/>
      <c r="C37" s="145">
        <v>33</v>
      </c>
      <c r="D37" s="151">
        <f>D32</f>
        <v>0</v>
      </c>
    </row>
    <row r="38" customHeight="1" spans="1:4">
      <c r="A38" s="159" t="s">
        <v>322</v>
      </c>
      <c r="B38" s="159"/>
      <c r="C38" s="145">
        <v>34</v>
      </c>
      <c r="D38" s="146"/>
    </row>
    <row r="39" customHeight="1" spans="1:4">
      <c r="A39" s="159" t="s">
        <v>323</v>
      </c>
      <c r="B39" s="159"/>
      <c r="C39" s="142">
        <v>35</v>
      </c>
      <c r="D39" s="151">
        <f ca="1">D17+D28+D37+D38</f>
        <v>226827.99</v>
      </c>
    </row>
    <row r="41" customHeight="1" spans="3:3">
      <c r="C41" s="161"/>
    </row>
  </sheetData>
  <mergeCells count="17">
    <mergeCell ref="A1:D1"/>
    <mergeCell ref="A2:D2"/>
    <mergeCell ref="A4:B4"/>
    <mergeCell ref="A5:B5"/>
    <mergeCell ref="A11:B11"/>
    <mergeCell ref="A16:B16"/>
    <mergeCell ref="A17:B17"/>
    <mergeCell ref="A18:B18"/>
    <mergeCell ref="A23:B23"/>
    <mergeCell ref="A27:B27"/>
    <mergeCell ref="A28:B28"/>
    <mergeCell ref="A29:B29"/>
    <mergeCell ref="A32:B32"/>
    <mergeCell ref="A36:B36"/>
    <mergeCell ref="A37:B37"/>
    <mergeCell ref="A38:B38"/>
    <mergeCell ref="A39:B39"/>
  </mergeCells>
  <pageMargins left="1.18055555555556" right="0.639583333333333" top="0.196527777777778" bottom="0.509722222222222" header="0.314583333333333" footer="0.156944444444444"/>
  <pageSetup paperSize="9" orientation="portrait"/>
  <headerFooter>
    <oddFooter>&amp;C8</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I40"/>
  <sheetViews>
    <sheetView topLeftCell="B22" workbookViewId="0">
      <selection activeCell="L36" sqref="L36"/>
    </sheetView>
  </sheetViews>
  <sheetFormatPr defaultColWidth="9" defaultRowHeight="13.5"/>
  <cols>
    <col min="1" max="1" width="0.625" style="51" customWidth="1"/>
    <col min="2" max="2" width="28.75" style="51" customWidth="1"/>
    <col min="3" max="3" width="7.375" style="100" customWidth="1"/>
    <col min="4" max="4" width="9.5" style="51" customWidth="1"/>
    <col min="5" max="5" width="11.625" style="51" customWidth="1"/>
    <col min="6" max="6" width="9" style="101"/>
    <col min="7" max="7" width="11.75" style="101" customWidth="1"/>
    <col min="8" max="8" width="10.75" style="51" customWidth="1"/>
    <col min="9" max="9" width="10" style="102" customWidth="1"/>
    <col min="10" max="16384" width="9" style="51"/>
  </cols>
  <sheetData>
    <row r="1" ht="22.5" spans="2:9">
      <c r="B1" s="7" t="s">
        <v>324</v>
      </c>
      <c r="C1" s="7"/>
      <c r="D1" s="7"/>
      <c r="E1" s="7"/>
      <c r="F1" s="7"/>
      <c r="G1" s="7"/>
      <c r="H1" s="7"/>
      <c r="I1" s="7"/>
    </row>
    <row r="2" ht="18" customHeight="1" spans="2:9">
      <c r="B2" s="5" t="str">
        <f ca="1">现金流量表!A2</f>
        <v>2016年度</v>
      </c>
      <c r="C2" s="5"/>
      <c r="D2" s="5"/>
      <c r="E2" s="5"/>
      <c r="F2" s="5"/>
      <c r="G2" s="5"/>
      <c r="H2" s="5"/>
      <c r="I2" s="5"/>
    </row>
    <row r="3" ht="18" customHeight="1" spans="2:9">
      <c r="B3" s="51" t="str">
        <f ca="1">现金流量表!A3</f>
        <v>编制单位： 深圳市罗湖区丽晶幼儿园</v>
      </c>
      <c r="G3" s="103"/>
      <c r="H3" s="103"/>
      <c r="I3" s="103"/>
    </row>
    <row r="4" s="100" customFormat="1" ht="18" customHeight="1" spans="2:9">
      <c r="B4" s="104" t="s">
        <v>325</v>
      </c>
      <c r="C4" s="105" t="s">
        <v>326</v>
      </c>
      <c r="D4" s="104" t="s">
        <v>327</v>
      </c>
      <c r="E4" s="104"/>
      <c r="F4" s="106" t="s">
        <v>328</v>
      </c>
      <c r="G4" s="106"/>
      <c r="H4" s="104" t="s">
        <v>329</v>
      </c>
      <c r="I4" s="104"/>
    </row>
    <row r="5" s="100" customFormat="1" ht="18" customHeight="1" spans="2:9">
      <c r="B5" s="104"/>
      <c r="C5" s="107"/>
      <c r="D5" s="104" t="s">
        <v>330</v>
      </c>
      <c r="E5" s="104" t="s">
        <v>331</v>
      </c>
      <c r="F5" s="106" t="s">
        <v>330</v>
      </c>
      <c r="G5" s="106" t="s">
        <v>331</v>
      </c>
      <c r="H5" s="104" t="s">
        <v>330</v>
      </c>
      <c r="I5" s="109" t="s">
        <v>331</v>
      </c>
    </row>
    <row r="6" ht="18" customHeight="1" spans="2:9">
      <c r="B6" s="108" t="s">
        <v>332</v>
      </c>
      <c r="C6" s="104"/>
      <c r="D6" s="109">
        <v>7</v>
      </c>
      <c r="E6" s="109">
        <v>181</v>
      </c>
      <c r="F6" s="110">
        <f>SUM(F7:F10)</f>
        <v>7</v>
      </c>
      <c r="G6" s="110">
        <v>205</v>
      </c>
      <c r="H6" s="111">
        <f t="shared" ref="H6:I10" si="0">(D6+F6)/2</f>
        <v>7</v>
      </c>
      <c r="I6" s="109">
        <f t="shared" si="0"/>
        <v>193</v>
      </c>
    </row>
    <row r="7" ht="18" customHeight="1" spans="2:9">
      <c r="B7" s="108" t="s">
        <v>333</v>
      </c>
      <c r="C7" s="104"/>
      <c r="D7" s="109">
        <v>3</v>
      </c>
      <c r="E7" s="109">
        <v>92</v>
      </c>
      <c r="F7" s="110">
        <v>2</v>
      </c>
      <c r="G7" s="110">
        <v>70</v>
      </c>
      <c r="H7" s="111">
        <f t="shared" si="0"/>
        <v>2.5</v>
      </c>
      <c r="I7" s="109">
        <f t="shared" si="0"/>
        <v>81</v>
      </c>
    </row>
    <row r="8" ht="18" customHeight="1" spans="2:9">
      <c r="B8" s="108" t="s">
        <v>334</v>
      </c>
      <c r="C8" s="104"/>
      <c r="D8" s="109">
        <v>2</v>
      </c>
      <c r="E8" s="109">
        <v>50</v>
      </c>
      <c r="F8" s="110">
        <v>2</v>
      </c>
      <c r="G8" s="110">
        <v>60</v>
      </c>
      <c r="H8" s="111">
        <f t="shared" si="0"/>
        <v>2</v>
      </c>
      <c r="I8" s="109">
        <f t="shared" si="0"/>
        <v>55</v>
      </c>
    </row>
    <row r="9" ht="18" customHeight="1" spans="2:9">
      <c r="B9" s="108" t="s">
        <v>335</v>
      </c>
      <c r="C9" s="104"/>
      <c r="D9" s="109">
        <v>2</v>
      </c>
      <c r="E9" s="109">
        <v>39</v>
      </c>
      <c r="F9" s="110">
        <v>3</v>
      </c>
      <c r="G9" s="110">
        <v>75</v>
      </c>
      <c r="H9" s="111">
        <f t="shared" si="0"/>
        <v>2.5</v>
      </c>
      <c r="I9" s="109">
        <f t="shared" si="0"/>
        <v>57</v>
      </c>
    </row>
    <row r="10" ht="18" customHeight="1" spans="2:9">
      <c r="B10" s="108" t="s">
        <v>336</v>
      </c>
      <c r="C10" s="104"/>
      <c r="D10" s="109"/>
      <c r="E10" s="109"/>
      <c r="F10" s="110"/>
      <c r="G10" s="110"/>
      <c r="H10" s="111"/>
      <c r="I10" s="109">
        <f t="shared" si="0"/>
        <v>0</v>
      </c>
    </row>
    <row r="11" ht="18" customHeight="1" spans="2:9">
      <c r="B11" s="108" t="s">
        <v>337</v>
      </c>
      <c r="C11" s="104"/>
      <c r="D11" s="109">
        <v>0</v>
      </c>
      <c r="E11" s="109">
        <v>181</v>
      </c>
      <c r="F11" s="110">
        <f>SUM(F12:F13)</f>
        <v>0</v>
      </c>
      <c r="G11" s="110">
        <f>SUM(G12:G13)</f>
        <v>205</v>
      </c>
      <c r="H11" s="112">
        <f t="shared" ref="H11:I13" si="1">(D11+F11)/2</f>
        <v>0</v>
      </c>
      <c r="I11" s="109">
        <f>(E11+G11)/2</f>
        <v>193</v>
      </c>
    </row>
    <row r="12" ht="18" customHeight="1" spans="2:9">
      <c r="B12" s="108" t="s">
        <v>338</v>
      </c>
      <c r="C12" s="104"/>
      <c r="D12" s="109"/>
      <c r="E12" s="109">
        <v>164</v>
      </c>
      <c r="F12" s="110"/>
      <c r="G12" s="110">
        <v>205</v>
      </c>
      <c r="H12" s="112">
        <f t="shared" si="1"/>
        <v>0</v>
      </c>
      <c r="I12" s="109">
        <f t="shared" si="1"/>
        <v>184.5</v>
      </c>
    </row>
    <row r="13" ht="18" customHeight="1" spans="2:9">
      <c r="B13" s="108" t="s">
        <v>339</v>
      </c>
      <c r="C13" s="104"/>
      <c r="D13" s="109"/>
      <c r="E13" s="109">
        <v>17</v>
      </c>
      <c r="F13" s="110"/>
      <c r="G13" s="110"/>
      <c r="H13" s="112">
        <f t="shared" si="1"/>
        <v>0</v>
      </c>
      <c r="I13" s="109">
        <f t="shared" si="1"/>
        <v>8.5</v>
      </c>
    </row>
    <row r="14" ht="18" customHeight="1" spans="2:9">
      <c r="B14" s="113" t="s">
        <v>229</v>
      </c>
      <c r="C14" s="105" t="s">
        <v>326</v>
      </c>
      <c r="D14" s="104" t="s">
        <v>327</v>
      </c>
      <c r="E14" s="104"/>
      <c r="F14" s="106" t="s">
        <v>328</v>
      </c>
      <c r="G14" s="106"/>
      <c r="H14" s="104" t="s">
        <v>329</v>
      </c>
      <c r="I14" s="104"/>
    </row>
    <row r="15" ht="18" customHeight="1" spans="2:9">
      <c r="B15" s="114"/>
      <c r="C15" s="107"/>
      <c r="D15" s="104" t="s">
        <v>152</v>
      </c>
      <c r="E15" s="104" t="s">
        <v>340</v>
      </c>
      <c r="F15" s="106" t="s">
        <v>152</v>
      </c>
      <c r="G15" s="106" t="s">
        <v>340</v>
      </c>
      <c r="H15" s="104" t="s">
        <v>152</v>
      </c>
      <c r="I15" s="131" t="s">
        <v>340</v>
      </c>
    </row>
    <row r="16" ht="18" customHeight="1" spans="2:9">
      <c r="B16" s="108" t="s">
        <v>341</v>
      </c>
      <c r="C16" s="104"/>
      <c r="D16" s="104">
        <v>40</v>
      </c>
      <c r="E16" s="115">
        <v>40</v>
      </c>
      <c r="F16" s="116">
        <f>SUM(F17:F23)</f>
        <v>40</v>
      </c>
      <c r="G16" s="116">
        <f>SUM(G17:G23)</f>
        <v>40</v>
      </c>
      <c r="H16" s="115">
        <f>(D16+F16)/2</f>
        <v>40</v>
      </c>
      <c r="I16" s="115">
        <f>(E16+G16)/2</f>
        <v>40</v>
      </c>
    </row>
    <row r="17" ht="18" customHeight="1" spans="2:9">
      <c r="B17" s="108" t="s">
        <v>342</v>
      </c>
      <c r="C17" s="104" t="s">
        <v>343</v>
      </c>
      <c r="D17" s="104">
        <v>2</v>
      </c>
      <c r="E17" s="115">
        <v>2</v>
      </c>
      <c r="F17" s="116">
        <v>2</v>
      </c>
      <c r="G17" s="116">
        <f>F17</f>
        <v>2</v>
      </c>
      <c r="H17" s="115">
        <f t="shared" ref="H17:H23" si="2">(D17+F17)/2</f>
        <v>2</v>
      </c>
      <c r="I17" s="115">
        <f>(E17+G17)/2</f>
        <v>2</v>
      </c>
    </row>
    <row r="18" ht="18" customHeight="1" spans="2:9">
      <c r="B18" s="108" t="s">
        <v>344</v>
      </c>
      <c r="C18" s="104" t="s">
        <v>343</v>
      </c>
      <c r="D18" s="104">
        <v>23</v>
      </c>
      <c r="E18" s="115">
        <v>23</v>
      </c>
      <c r="F18" s="116">
        <v>23</v>
      </c>
      <c r="G18" s="116">
        <f t="shared" ref="G18:G23" si="3">F18</f>
        <v>23</v>
      </c>
      <c r="H18" s="115">
        <f t="shared" si="2"/>
        <v>23</v>
      </c>
      <c r="I18" s="115">
        <f t="shared" ref="I18:I23" si="4">(E18+G18)/2</f>
        <v>23</v>
      </c>
    </row>
    <row r="19" ht="18" customHeight="1" spans="2:9">
      <c r="B19" s="108" t="s">
        <v>345</v>
      </c>
      <c r="C19" s="104" t="s">
        <v>343</v>
      </c>
      <c r="D19" s="104">
        <v>5</v>
      </c>
      <c r="E19" s="115">
        <v>5</v>
      </c>
      <c r="F19" s="116">
        <v>5</v>
      </c>
      <c r="G19" s="116">
        <f t="shared" si="3"/>
        <v>5</v>
      </c>
      <c r="H19" s="115">
        <f t="shared" si="2"/>
        <v>5</v>
      </c>
      <c r="I19" s="115">
        <f t="shared" si="4"/>
        <v>5</v>
      </c>
    </row>
    <row r="20" ht="18" customHeight="1" spans="2:9">
      <c r="B20" s="108" t="s">
        <v>346</v>
      </c>
      <c r="C20" s="104" t="s">
        <v>343</v>
      </c>
      <c r="D20" s="104">
        <v>1</v>
      </c>
      <c r="E20" s="115">
        <v>1</v>
      </c>
      <c r="F20" s="116">
        <v>1</v>
      </c>
      <c r="G20" s="116">
        <f t="shared" si="3"/>
        <v>1</v>
      </c>
      <c r="H20" s="115">
        <f t="shared" si="2"/>
        <v>1</v>
      </c>
      <c r="I20" s="115">
        <f t="shared" si="4"/>
        <v>1</v>
      </c>
    </row>
    <row r="21" ht="18" customHeight="1" spans="2:9">
      <c r="B21" s="108" t="s">
        <v>347</v>
      </c>
      <c r="C21" s="104" t="s">
        <v>343</v>
      </c>
      <c r="D21" s="104">
        <v>3</v>
      </c>
      <c r="E21" s="115">
        <v>3</v>
      </c>
      <c r="F21" s="116">
        <v>3</v>
      </c>
      <c r="G21" s="116">
        <f t="shared" si="3"/>
        <v>3</v>
      </c>
      <c r="H21" s="115">
        <f t="shared" si="2"/>
        <v>3</v>
      </c>
      <c r="I21" s="115">
        <f t="shared" si="4"/>
        <v>3</v>
      </c>
    </row>
    <row r="22" ht="18" customHeight="1" spans="2:9">
      <c r="B22" s="108" t="s">
        <v>348</v>
      </c>
      <c r="C22" s="104" t="s">
        <v>343</v>
      </c>
      <c r="D22" s="104">
        <v>1</v>
      </c>
      <c r="E22" s="115">
        <v>1</v>
      </c>
      <c r="F22" s="116">
        <v>1</v>
      </c>
      <c r="G22" s="116">
        <f t="shared" si="3"/>
        <v>1</v>
      </c>
      <c r="H22" s="115">
        <f t="shared" si="2"/>
        <v>1</v>
      </c>
      <c r="I22" s="115">
        <f t="shared" si="4"/>
        <v>1</v>
      </c>
    </row>
    <row r="23" ht="18" customHeight="1" spans="2:9">
      <c r="B23" s="108" t="s">
        <v>349</v>
      </c>
      <c r="C23" s="104" t="s">
        <v>343</v>
      </c>
      <c r="D23" s="104">
        <v>5</v>
      </c>
      <c r="E23" s="115">
        <v>5</v>
      </c>
      <c r="F23" s="116">
        <v>5</v>
      </c>
      <c r="G23" s="116">
        <f t="shared" si="3"/>
        <v>5</v>
      </c>
      <c r="H23" s="115">
        <f t="shared" si="2"/>
        <v>5</v>
      </c>
      <c r="I23" s="115">
        <f t="shared" si="4"/>
        <v>5</v>
      </c>
    </row>
    <row r="24" ht="18" customHeight="1" spans="2:9">
      <c r="B24" s="113" t="s">
        <v>229</v>
      </c>
      <c r="C24" s="105" t="s">
        <v>326</v>
      </c>
      <c r="D24" s="104" t="s">
        <v>327</v>
      </c>
      <c r="E24" s="104"/>
      <c r="F24" s="106" t="s">
        <v>328</v>
      </c>
      <c r="G24" s="106"/>
      <c r="H24" s="104" t="s">
        <v>329</v>
      </c>
      <c r="I24" s="104"/>
    </row>
    <row r="25" ht="18" customHeight="1" spans="2:9">
      <c r="B25" s="114"/>
      <c r="C25" s="107"/>
      <c r="D25" s="104" t="s">
        <v>152</v>
      </c>
      <c r="E25" s="104" t="s">
        <v>350</v>
      </c>
      <c r="F25" s="106" t="s">
        <v>152</v>
      </c>
      <c r="G25" s="106" t="s">
        <v>350</v>
      </c>
      <c r="H25" s="104" t="s">
        <v>152</v>
      </c>
      <c r="I25" s="109" t="s">
        <v>350</v>
      </c>
    </row>
    <row r="26" ht="18" customHeight="1" spans="2:9">
      <c r="B26" s="117" t="s">
        <v>351</v>
      </c>
      <c r="C26" s="104"/>
      <c r="D26" s="104"/>
      <c r="E26" s="112"/>
      <c r="F26" s="106"/>
      <c r="G26" s="118"/>
      <c r="H26" s="104"/>
      <c r="I26" s="109"/>
    </row>
    <row r="27" ht="18" customHeight="1" spans="2:9">
      <c r="B27" s="117" t="s">
        <v>352</v>
      </c>
      <c r="C27" s="119" t="s">
        <v>353</v>
      </c>
      <c r="D27" s="120">
        <v>1462</v>
      </c>
      <c r="E27" s="121">
        <v>8.07734806629834</v>
      </c>
      <c r="F27" s="106">
        <f t="shared" ref="F27:F31" si="5">D27</f>
        <v>1462</v>
      </c>
      <c r="G27" s="118">
        <f t="shared" ref="G27:G31" si="6">F27/$G$6</f>
        <v>7.13170731707317</v>
      </c>
      <c r="H27" s="122">
        <f t="shared" ref="H27:H31" si="7">(D27+F27)/2</f>
        <v>1462</v>
      </c>
      <c r="I27" s="121">
        <f t="shared" ref="I27:I31" si="8">(E27+G27)/2</f>
        <v>7.60452769168576</v>
      </c>
    </row>
    <row r="28" ht="18" customHeight="1" spans="2:9">
      <c r="B28" s="117" t="s">
        <v>354</v>
      </c>
      <c r="C28" s="119" t="s">
        <v>353</v>
      </c>
      <c r="D28" s="120"/>
      <c r="E28" s="121">
        <v>0</v>
      </c>
      <c r="F28" s="106"/>
      <c r="G28" s="118">
        <f t="shared" si="6"/>
        <v>0</v>
      </c>
      <c r="H28" s="121"/>
      <c r="I28" s="121"/>
    </row>
    <row r="29" ht="18" customHeight="1" spans="2:9">
      <c r="B29" s="117" t="s">
        <v>355</v>
      </c>
      <c r="C29" s="119" t="s">
        <v>353</v>
      </c>
      <c r="D29" s="120">
        <v>960</v>
      </c>
      <c r="E29" s="121">
        <v>5.30386740331492</v>
      </c>
      <c r="F29" s="106">
        <f t="shared" si="5"/>
        <v>960</v>
      </c>
      <c r="G29" s="118">
        <f t="shared" si="6"/>
        <v>4.68292682926829</v>
      </c>
      <c r="H29" s="122">
        <f t="shared" si="7"/>
        <v>960</v>
      </c>
      <c r="I29" s="121">
        <f t="shared" si="8"/>
        <v>4.9933971162916</v>
      </c>
    </row>
    <row r="30" ht="18" customHeight="1" spans="2:9">
      <c r="B30" s="117" t="s">
        <v>356</v>
      </c>
      <c r="C30" s="119" t="s">
        <v>353</v>
      </c>
      <c r="D30" s="120"/>
      <c r="E30" s="121">
        <v>0</v>
      </c>
      <c r="F30" s="106"/>
      <c r="G30" s="118">
        <f t="shared" si="6"/>
        <v>0</v>
      </c>
      <c r="H30" s="120"/>
      <c r="I30" s="121"/>
    </row>
    <row r="31" ht="18" customHeight="1" spans="2:9">
      <c r="B31" s="117" t="s">
        <v>357</v>
      </c>
      <c r="C31" s="119" t="s">
        <v>353</v>
      </c>
      <c r="D31" s="121">
        <v>180</v>
      </c>
      <c r="E31" s="121">
        <v>0.994475138121547</v>
      </c>
      <c r="F31" s="118">
        <f t="shared" si="5"/>
        <v>180</v>
      </c>
      <c r="G31" s="118">
        <f t="shared" si="6"/>
        <v>0.878048780487805</v>
      </c>
      <c r="H31" s="122">
        <f t="shared" si="7"/>
        <v>180</v>
      </c>
      <c r="I31" s="121">
        <f t="shared" si="8"/>
        <v>0.936261959304676</v>
      </c>
    </row>
    <row r="32" ht="18" customHeight="1" spans="2:9">
      <c r="B32" s="113" t="s">
        <v>229</v>
      </c>
      <c r="C32" s="105" t="s">
        <v>326</v>
      </c>
      <c r="D32" s="120" t="s">
        <v>327</v>
      </c>
      <c r="E32" s="120"/>
      <c r="F32" s="106" t="s">
        <v>328</v>
      </c>
      <c r="G32" s="106"/>
      <c r="H32" s="120" t="s">
        <v>329</v>
      </c>
      <c r="I32" s="120"/>
    </row>
    <row r="33" ht="18" customHeight="1" spans="2:9">
      <c r="B33" s="114"/>
      <c r="C33" s="107"/>
      <c r="D33" s="120" t="s">
        <v>358</v>
      </c>
      <c r="E33" s="120" t="s">
        <v>359</v>
      </c>
      <c r="F33" s="106" t="s">
        <v>358</v>
      </c>
      <c r="G33" s="106" t="s">
        <v>359</v>
      </c>
      <c r="H33" s="120" t="s">
        <v>358</v>
      </c>
      <c r="I33" s="132" t="s">
        <v>359</v>
      </c>
    </row>
    <row r="34" ht="18" customHeight="1" spans="2:9">
      <c r="B34" s="117" t="s">
        <v>360</v>
      </c>
      <c r="C34" s="104"/>
      <c r="D34" s="123">
        <f t="shared" ref="D34:I34" si="9">SUM(D35:D40)</f>
        <v>33</v>
      </c>
      <c r="E34" s="123">
        <f t="shared" si="9"/>
        <v>636040.5</v>
      </c>
      <c r="F34" s="123">
        <f t="shared" si="9"/>
        <v>44</v>
      </c>
      <c r="G34" s="123">
        <f t="shared" si="9"/>
        <v>679284.5</v>
      </c>
      <c r="H34" s="123">
        <f t="shared" si="9"/>
        <v>38.5</v>
      </c>
      <c r="I34" s="123">
        <f t="shared" si="9"/>
        <v>657662.5</v>
      </c>
    </row>
    <row r="35" ht="18" customHeight="1" spans="2:9">
      <c r="B35" s="117" t="s">
        <v>361</v>
      </c>
      <c r="C35" s="119" t="s">
        <v>362</v>
      </c>
      <c r="D35" s="123"/>
      <c r="E35" s="124"/>
      <c r="F35" s="125"/>
      <c r="G35" s="126"/>
      <c r="H35" s="123"/>
      <c r="I35" s="133">
        <f t="shared" ref="I35:I40" si="10">(E35+G35)/2</f>
        <v>0</v>
      </c>
    </row>
    <row r="36" ht="18" customHeight="1" spans="2:9">
      <c r="B36" s="117" t="s">
        <v>363</v>
      </c>
      <c r="C36" s="119" t="s">
        <v>364</v>
      </c>
      <c r="D36" s="123">
        <v>22</v>
      </c>
      <c r="E36" s="124">
        <v>598247</v>
      </c>
      <c r="F36" s="125">
        <v>30</v>
      </c>
      <c r="G36" s="127">
        <v>638852</v>
      </c>
      <c r="H36" s="123">
        <f t="shared" ref="H36:H40" si="11">(D36+F36)/2</f>
        <v>26</v>
      </c>
      <c r="I36" s="133">
        <f t="shared" si="10"/>
        <v>618549.5</v>
      </c>
    </row>
    <row r="37" ht="18" customHeight="1" spans="2:9">
      <c r="B37" s="117" t="s">
        <v>365</v>
      </c>
      <c r="C37" s="119" t="s">
        <v>364</v>
      </c>
      <c r="D37" s="123">
        <v>7</v>
      </c>
      <c r="E37" s="128">
        <v>18599</v>
      </c>
      <c r="F37" s="125">
        <v>8</v>
      </c>
      <c r="G37" s="129">
        <v>19189</v>
      </c>
      <c r="H37" s="123">
        <f t="shared" si="11"/>
        <v>7.5</v>
      </c>
      <c r="I37" s="133">
        <f t="shared" si="10"/>
        <v>18894</v>
      </c>
    </row>
    <row r="38" ht="18" customHeight="1" spans="2:9">
      <c r="B38" s="117" t="s">
        <v>366</v>
      </c>
      <c r="C38" s="119" t="s">
        <v>364</v>
      </c>
      <c r="D38" s="123"/>
      <c r="E38" s="128"/>
      <c r="F38" s="125"/>
      <c r="G38" s="129"/>
      <c r="H38" s="130">
        <f t="shared" si="11"/>
        <v>0</v>
      </c>
      <c r="I38" s="133">
        <f t="shared" si="10"/>
        <v>0</v>
      </c>
    </row>
    <row r="39" ht="18" customHeight="1" spans="2:9">
      <c r="B39" s="117" t="s">
        <v>367</v>
      </c>
      <c r="C39" s="119" t="s">
        <v>368</v>
      </c>
      <c r="D39" s="123"/>
      <c r="E39" s="124"/>
      <c r="F39" s="125"/>
      <c r="G39" s="127"/>
      <c r="H39" s="130">
        <f t="shared" si="11"/>
        <v>0</v>
      </c>
      <c r="I39" s="133">
        <f t="shared" si="10"/>
        <v>0</v>
      </c>
    </row>
    <row r="40" ht="18" customHeight="1" spans="2:9">
      <c r="B40" s="117" t="s">
        <v>369</v>
      </c>
      <c r="C40" s="119" t="s">
        <v>370</v>
      </c>
      <c r="D40" s="123">
        <v>4</v>
      </c>
      <c r="E40" s="128">
        <v>19194.5</v>
      </c>
      <c r="F40" s="125">
        <v>6</v>
      </c>
      <c r="G40" s="129">
        <v>21243.5</v>
      </c>
      <c r="H40" s="123">
        <f t="shared" si="11"/>
        <v>5</v>
      </c>
      <c r="I40" s="134">
        <f t="shared" si="10"/>
        <v>20219</v>
      </c>
    </row>
  </sheetData>
  <mergeCells count="23">
    <mergeCell ref="B1:I1"/>
    <mergeCell ref="B2:I2"/>
    <mergeCell ref="G3:I3"/>
    <mergeCell ref="D4:E4"/>
    <mergeCell ref="F4:G4"/>
    <mergeCell ref="H4:I4"/>
    <mergeCell ref="D14:E14"/>
    <mergeCell ref="F14:G14"/>
    <mergeCell ref="H14:I14"/>
    <mergeCell ref="D24:E24"/>
    <mergeCell ref="F24:G24"/>
    <mergeCell ref="H24:I24"/>
    <mergeCell ref="D32:E32"/>
    <mergeCell ref="F32:G32"/>
    <mergeCell ref="H32:I32"/>
    <mergeCell ref="B4:B5"/>
    <mergeCell ref="B14:B15"/>
    <mergeCell ref="B24:B25"/>
    <mergeCell ref="B32:B33"/>
    <mergeCell ref="C4:C5"/>
    <mergeCell ref="C14:C15"/>
    <mergeCell ref="C24:C25"/>
    <mergeCell ref="C32:C33"/>
  </mergeCells>
  <pageMargins left="0.329861111111111" right="0.0895833333333333" top="0.747916666666667" bottom="0.747916666666667" header="0.314583333333333" footer="0.314583333333333"/>
  <pageSetup paperSize="9" orientation="portrait"/>
  <headerFooter>
    <oddFooter>&amp;C9</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G33"/>
  <sheetViews>
    <sheetView topLeftCell="A13" workbookViewId="0">
      <selection activeCell="F16" sqref="F16"/>
    </sheetView>
  </sheetViews>
  <sheetFormatPr defaultColWidth="9" defaultRowHeight="13.5" outlineLevelCol="6"/>
  <cols>
    <col min="1" max="1" width="0.5" style="84" customWidth="1"/>
    <col min="2" max="2" width="4.25" style="84" customWidth="1"/>
    <col min="3" max="3" width="39.75" style="84" customWidth="1"/>
    <col min="4" max="4" width="9" style="84"/>
    <col min="5" max="5" width="13.125" style="85" customWidth="1"/>
    <col min="6" max="6" width="14.625" style="84" customWidth="1"/>
    <col min="7" max="7" width="7.375" style="86" customWidth="1"/>
    <col min="8" max="8" width="0.75" style="84" customWidth="1"/>
    <col min="9" max="16384" width="9" style="84"/>
  </cols>
  <sheetData>
    <row r="1" ht="22.5" spans="2:7">
      <c r="B1" s="6" t="s">
        <v>371</v>
      </c>
      <c r="C1" s="6"/>
      <c r="D1" s="6"/>
      <c r="E1" s="6"/>
      <c r="F1" s="6"/>
      <c r="G1" s="6"/>
    </row>
    <row r="2" ht="16.5" customHeight="1" spans="2:7">
      <c r="B2" s="87" t="str">
        <f ca="1">基本数字表!B2</f>
        <v>2016年度</v>
      </c>
      <c r="C2" s="87"/>
      <c r="D2" s="87"/>
      <c r="E2" s="87"/>
      <c r="F2" s="87"/>
      <c r="G2" s="87"/>
    </row>
    <row r="3" spans="2:2">
      <c r="B3" s="84" t="str">
        <f ca="1">基本数字表!B3</f>
        <v>编制单位： 深圳市罗湖区丽晶幼儿园</v>
      </c>
    </row>
    <row r="4" ht="30" customHeight="1" spans="2:7">
      <c r="B4" s="88" t="s">
        <v>185</v>
      </c>
      <c r="C4" s="89" t="s">
        <v>229</v>
      </c>
      <c r="D4" s="89" t="s">
        <v>326</v>
      </c>
      <c r="E4" s="90" t="s">
        <v>372</v>
      </c>
      <c r="F4" s="91" t="s">
        <v>373</v>
      </c>
      <c r="G4" s="92" t="s">
        <v>374</v>
      </c>
    </row>
    <row r="5" ht="21" customHeight="1" spans="2:7">
      <c r="B5" s="89">
        <v>1</v>
      </c>
      <c r="C5" s="88" t="s">
        <v>375</v>
      </c>
      <c r="D5" s="89" t="s">
        <v>376</v>
      </c>
      <c r="E5" s="93">
        <f ca="1">F5/G5</f>
        <v>17385.6165803109</v>
      </c>
      <c r="F5" s="94">
        <f ca="1">业务活动表!C9</f>
        <v>3355424</v>
      </c>
      <c r="G5" s="95">
        <f ca="1">基本数字表!I6</f>
        <v>193</v>
      </c>
    </row>
    <row r="6" ht="21" customHeight="1" spans="2:7">
      <c r="B6" s="89">
        <v>2</v>
      </c>
      <c r="C6" s="88" t="s">
        <v>377</v>
      </c>
      <c r="D6" s="89" t="s">
        <v>376</v>
      </c>
      <c r="E6" s="93">
        <f ca="1" t="shared" ref="E6:E15" si="0">F6/G6</f>
        <v>2708.63956639566</v>
      </c>
      <c r="F6" s="94">
        <f ca="1">业务活动表!C10</f>
        <v>499744</v>
      </c>
      <c r="G6" s="95">
        <f ca="1">基本数字表!I12</f>
        <v>184.5</v>
      </c>
    </row>
    <row r="7" ht="21" customHeight="1" spans="2:7">
      <c r="B7" s="89">
        <v>3</v>
      </c>
      <c r="C7" s="88" t="s">
        <v>378</v>
      </c>
      <c r="D7" s="89" t="s">
        <v>376</v>
      </c>
      <c r="E7" s="93">
        <f ca="1" t="shared" si="0"/>
        <v>3247.05882352941</v>
      </c>
      <c r="F7" s="94">
        <f ca="1">业务活动表!C11</f>
        <v>27600</v>
      </c>
      <c r="G7" s="95">
        <f ca="1">基本数字表!I13</f>
        <v>8.5</v>
      </c>
    </row>
    <row r="8" ht="21" customHeight="1" spans="2:7">
      <c r="B8" s="89">
        <v>4</v>
      </c>
      <c r="C8" s="88" t="s">
        <v>379</v>
      </c>
      <c r="D8" s="89" t="s">
        <v>376</v>
      </c>
      <c r="E8" s="93">
        <f ca="1" t="shared" si="0"/>
        <v>0</v>
      </c>
      <c r="F8" s="94">
        <f ca="1">业务活动表!C13</f>
        <v>0</v>
      </c>
      <c r="G8" s="95">
        <f ca="1">基本数字表!I6</f>
        <v>193</v>
      </c>
    </row>
    <row r="9" ht="21" customHeight="1" spans="2:7">
      <c r="B9" s="89">
        <v>5</v>
      </c>
      <c r="C9" s="88" t="s">
        <v>380</v>
      </c>
      <c r="D9" s="89" t="s">
        <v>376</v>
      </c>
      <c r="E9" s="93">
        <f ca="1" t="shared" si="0"/>
        <v>15549.7996891192</v>
      </c>
      <c r="F9" s="94">
        <f ca="1">保教活动成本表!D23</f>
        <v>3001111.34</v>
      </c>
      <c r="G9" s="95">
        <f ca="1">基本数字表!I6</f>
        <v>193</v>
      </c>
    </row>
    <row r="10" ht="21" customHeight="1" spans="2:7">
      <c r="B10" s="89">
        <v>6</v>
      </c>
      <c r="C10" s="88" t="s">
        <v>381</v>
      </c>
      <c r="D10" s="89" t="s">
        <v>376</v>
      </c>
      <c r="E10" s="93">
        <f ca="1" t="shared" si="0"/>
        <v>3251.07371273713</v>
      </c>
      <c r="F10" s="94">
        <f ca="1">保教活动成本表!F23</f>
        <v>599823.1</v>
      </c>
      <c r="G10" s="95">
        <f ca="1">基本数字表!I12</f>
        <v>184.5</v>
      </c>
    </row>
    <row r="11" ht="21" customHeight="1" spans="2:7">
      <c r="B11" s="89">
        <v>7</v>
      </c>
      <c r="C11" s="88" t="s">
        <v>382</v>
      </c>
      <c r="D11" s="89" t="s">
        <v>376</v>
      </c>
      <c r="E11" s="93">
        <f ca="1" t="shared" si="0"/>
        <v>18399.6588235294</v>
      </c>
      <c r="F11" s="94">
        <f ca="1">保教活动成本表!H23</f>
        <v>156397.1</v>
      </c>
      <c r="G11" s="95">
        <f ca="1">基本数字表!I13</f>
        <v>8.5</v>
      </c>
    </row>
    <row r="12" ht="21" customHeight="1" spans="2:7">
      <c r="B12" s="89">
        <v>8</v>
      </c>
      <c r="C12" s="88" t="s">
        <v>383</v>
      </c>
      <c r="D12" s="89" t="s">
        <v>376</v>
      </c>
      <c r="E12" s="93">
        <f ca="1" t="shared" si="0"/>
        <v>17846.3355304422</v>
      </c>
      <c r="F12" s="94">
        <f ca="1">保教活动成本表!D25</f>
        <v>3444342.75737535</v>
      </c>
      <c r="G12" s="95">
        <f ca="1">基本数字表!I6</f>
        <v>193</v>
      </c>
    </row>
    <row r="13" ht="21" customHeight="1" spans="2:7">
      <c r="B13" s="89">
        <v>9</v>
      </c>
      <c r="C13" s="88" t="s">
        <v>384</v>
      </c>
      <c r="D13" s="89" t="s">
        <v>376</v>
      </c>
      <c r="E13" s="93">
        <f ca="1" t="shared" si="0"/>
        <v>3430.70022033092</v>
      </c>
      <c r="F13" s="94">
        <f ca="1">保教活动成本表!F25</f>
        <v>632964.190651055</v>
      </c>
      <c r="G13" s="95">
        <f ca="1">基本数字表!I12</f>
        <v>184.5</v>
      </c>
    </row>
    <row r="14" ht="21" customHeight="1" spans="2:7">
      <c r="B14" s="89">
        <v>10</v>
      </c>
      <c r="C14" s="88" t="s">
        <v>385</v>
      </c>
      <c r="D14" s="89" t="s">
        <v>376</v>
      </c>
      <c r="E14" s="93">
        <f ca="1" t="shared" si="0"/>
        <v>20013.134349835</v>
      </c>
      <c r="F14" s="94">
        <f ca="1">保教活动成本表!H25</f>
        <v>170111.641973598</v>
      </c>
      <c r="G14" s="95">
        <f ca="1">基本数字表!I13</f>
        <v>8.5</v>
      </c>
    </row>
    <row r="15" ht="21" customHeight="1" spans="2:7">
      <c r="B15" s="89">
        <v>11</v>
      </c>
      <c r="C15" s="88" t="s">
        <v>386</v>
      </c>
      <c r="D15" s="89" t="s">
        <v>376</v>
      </c>
      <c r="E15" s="93">
        <f ca="1" t="shared" si="0"/>
        <v>2539.31113989637</v>
      </c>
      <c r="F15" s="94">
        <f ca="1">费用明细表!D43</f>
        <v>490087.05</v>
      </c>
      <c r="G15" s="95">
        <f ca="1">基本数字表!I6</f>
        <v>193</v>
      </c>
    </row>
    <row r="16" ht="21" customHeight="1" spans="2:7">
      <c r="B16" s="89">
        <v>12</v>
      </c>
      <c r="C16" s="88" t="s">
        <v>387</v>
      </c>
      <c r="D16" s="89" t="s">
        <v>388</v>
      </c>
      <c r="E16" s="96">
        <f ca="1">'资产负债表（续）'!C33/资产负债表!C44</f>
        <v>1.5280413134046</v>
      </c>
      <c r="F16" s="97" t="s">
        <v>214</v>
      </c>
      <c r="G16" s="98" t="s">
        <v>214</v>
      </c>
    </row>
    <row r="17" ht="21" customHeight="1" spans="2:7">
      <c r="B17" s="89">
        <v>13</v>
      </c>
      <c r="C17" s="88" t="s">
        <v>389</v>
      </c>
      <c r="D17" s="89" t="s">
        <v>388</v>
      </c>
      <c r="E17" s="96">
        <v>-0.066269689516521</v>
      </c>
      <c r="F17" s="97" t="s">
        <v>214</v>
      </c>
      <c r="G17" s="98" t="s">
        <v>214</v>
      </c>
    </row>
    <row r="18" ht="21" customHeight="1" spans="2:7">
      <c r="B18" s="89">
        <v>14</v>
      </c>
      <c r="C18" s="88" t="s">
        <v>390</v>
      </c>
      <c r="D18" s="89" t="s">
        <v>376</v>
      </c>
      <c r="E18" s="93">
        <f ca="1">F18/G18</f>
        <v>69717.3025</v>
      </c>
      <c r="F18" s="94">
        <f ca="1">保教活动成本表!D6</f>
        <v>1952084.47</v>
      </c>
      <c r="G18" s="95">
        <f ca="1">基本数字表!D18+基本数字表!D19</f>
        <v>28</v>
      </c>
    </row>
    <row r="19" ht="21" customHeight="1" spans="2:7">
      <c r="B19" s="89">
        <v>15</v>
      </c>
      <c r="C19" s="88" t="s">
        <v>391</v>
      </c>
      <c r="D19" s="89" t="s">
        <v>376</v>
      </c>
      <c r="E19" s="93"/>
      <c r="F19" s="94"/>
      <c r="G19" s="95"/>
    </row>
    <row r="20" ht="21" customHeight="1" spans="2:7">
      <c r="B20" s="89">
        <v>16</v>
      </c>
      <c r="C20" s="88" t="s">
        <v>392</v>
      </c>
      <c r="D20" s="89" t="s">
        <v>376</v>
      </c>
      <c r="E20" s="93"/>
      <c r="F20" s="94"/>
      <c r="G20" s="95"/>
    </row>
    <row r="21" ht="21" customHeight="1" spans="2:7">
      <c r="B21" s="89">
        <v>17</v>
      </c>
      <c r="C21" s="88" t="s">
        <v>393</v>
      </c>
      <c r="D21" s="89" t="s">
        <v>388</v>
      </c>
      <c r="E21" s="96"/>
      <c r="F21" s="94"/>
      <c r="G21" s="95"/>
    </row>
    <row r="22" ht="21" customHeight="1" spans="2:7">
      <c r="B22" s="89">
        <v>18</v>
      </c>
      <c r="C22" s="88" t="s">
        <v>394</v>
      </c>
      <c r="D22" s="89" t="s">
        <v>376</v>
      </c>
      <c r="E22" s="93">
        <f ca="1">F22/G22</f>
        <v>47001.32425</v>
      </c>
      <c r="F22" s="94">
        <v>1880052.97</v>
      </c>
      <c r="G22" s="95">
        <f ca="1">基本数字表!H16</f>
        <v>40</v>
      </c>
    </row>
    <row r="23" ht="21" customHeight="1" spans="2:7">
      <c r="B23" s="89">
        <v>19</v>
      </c>
      <c r="C23" s="88" t="s">
        <v>391</v>
      </c>
      <c r="D23" s="89" t="s">
        <v>376</v>
      </c>
      <c r="E23" s="93">
        <v>93252</v>
      </c>
      <c r="F23" s="94"/>
      <c r="G23" s="95"/>
    </row>
    <row r="24" ht="21" customHeight="1" spans="2:7">
      <c r="B24" s="89">
        <v>20</v>
      </c>
      <c r="C24" s="88" t="s">
        <v>392</v>
      </c>
      <c r="D24" s="89" t="s">
        <v>376</v>
      </c>
      <c r="E24" s="93">
        <v>31200</v>
      </c>
      <c r="F24" s="94"/>
      <c r="G24" s="95"/>
    </row>
    <row r="25" ht="21" customHeight="1" spans="2:7">
      <c r="B25" s="89">
        <v>21</v>
      </c>
      <c r="C25" s="88" t="s">
        <v>393</v>
      </c>
      <c r="D25" s="89" t="s">
        <v>388</v>
      </c>
      <c r="E25" s="96"/>
      <c r="F25" s="94"/>
      <c r="G25" s="95"/>
    </row>
    <row r="26" ht="21" customHeight="1" spans="2:7">
      <c r="B26" s="89">
        <v>22</v>
      </c>
      <c r="C26" s="88" t="s">
        <v>395</v>
      </c>
      <c r="D26" s="89" t="s">
        <v>388</v>
      </c>
      <c r="E26" s="96">
        <f ca="1">保教活动成本表!D6/保教活动成本表!D23</f>
        <v>0.650453864867273</v>
      </c>
      <c r="F26" s="97" t="s">
        <v>214</v>
      </c>
      <c r="G26" s="98" t="s">
        <v>214</v>
      </c>
    </row>
    <row r="27" ht="21" customHeight="1" spans="2:7">
      <c r="B27" s="89">
        <v>23</v>
      </c>
      <c r="C27" s="88" t="s">
        <v>396</v>
      </c>
      <c r="D27" s="89" t="s">
        <v>388</v>
      </c>
      <c r="E27" s="96">
        <f ca="1">保教活动成本表!F6/保教活动成本表!F23</f>
        <v>0.243338977775281</v>
      </c>
      <c r="F27" s="97" t="s">
        <v>214</v>
      </c>
      <c r="G27" s="98" t="s">
        <v>214</v>
      </c>
    </row>
    <row r="28" ht="21" customHeight="1" spans="2:7">
      <c r="B28" s="89">
        <v>24</v>
      </c>
      <c r="C28" s="88" t="s">
        <v>397</v>
      </c>
      <c r="D28" s="89" t="s">
        <v>388</v>
      </c>
      <c r="E28" s="96">
        <f ca="1">保教活动成本表!H6/保教活动成本表!H23</f>
        <v>0.386207480829248</v>
      </c>
      <c r="F28" s="97" t="s">
        <v>214</v>
      </c>
      <c r="G28" s="98" t="s">
        <v>214</v>
      </c>
    </row>
    <row r="29" ht="21" customHeight="1" spans="2:7">
      <c r="B29" s="89">
        <v>25</v>
      </c>
      <c r="C29" s="88" t="s">
        <v>398</v>
      </c>
      <c r="D29" s="89" t="s">
        <v>388</v>
      </c>
      <c r="E29" s="99">
        <f ca="1">F22/保教活动成本表!I25</f>
        <v>0.442634256587364</v>
      </c>
      <c r="F29" s="97" t="s">
        <v>214</v>
      </c>
      <c r="G29" s="98" t="s">
        <v>214</v>
      </c>
    </row>
    <row r="30" ht="21" customHeight="1" spans="2:7">
      <c r="B30" s="89">
        <v>26</v>
      </c>
      <c r="C30" s="88" t="s">
        <v>399</v>
      </c>
      <c r="D30" s="89" t="s">
        <v>388</v>
      </c>
      <c r="E30" s="99">
        <f ca="1">F22/业务活动表!C9</f>
        <v>0.56030265325634</v>
      </c>
      <c r="F30" s="97" t="s">
        <v>214</v>
      </c>
      <c r="G30" s="98" t="s">
        <v>214</v>
      </c>
    </row>
    <row r="31" ht="21" customHeight="1" spans="2:7">
      <c r="B31" s="89">
        <v>27</v>
      </c>
      <c r="C31" s="88" t="s">
        <v>400</v>
      </c>
      <c r="D31" s="89" t="s">
        <v>388</v>
      </c>
      <c r="E31" s="96">
        <f ca="1">保教活动成本表!D24/保教活动成本表!D23</f>
        <v>0.147689094858889</v>
      </c>
      <c r="F31" s="97" t="s">
        <v>214</v>
      </c>
      <c r="G31" s="98" t="s">
        <v>214</v>
      </c>
    </row>
    <row r="32" ht="21" customHeight="1" spans="2:7">
      <c r="B32" s="89">
        <v>28</v>
      </c>
      <c r="C32" s="88" t="s">
        <v>401</v>
      </c>
      <c r="D32" s="89" t="s">
        <v>388</v>
      </c>
      <c r="E32" s="96">
        <f ca="1">保教活动成本表!F24/保教活动成本表!F23</f>
        <v>0.0552514410516292</v>
      </c>
      <c r="F32" s="97" t="s">
        <v>214</v>
      </c>
      <c r="G32" s="98" t="s">
        <v>214</v>
      </c>
    </row>
    <row r="33" ht="21" customHeight="1" spans="2:7">
      <c r="B33" s="89">
        <v>29</v>
      </c>
      <c r="C33" s="88" t="s">
        <v>402</v>
      </c>
      <c r="D33" s="89" t="s">
        <v>388</v>
      </c>
      <c r="E33" s="96">
        <f ca="1">保教活动成本表!H24/保教活动成本表!H23</f>
        <v>0.0876905132742077</v>
      </c>
      <c r="F33" s="97" t="s">
        <v>214</v>
      </c>
      <c r="G33" s="98" t="s">
        <v>214</v>
      </c>
    </row>
  </sheetData>
  <mergeCells count="2">
    <mergeCell ref="B1:G1"/>
    <mergeCell ref="B2:G2"/>
  </mergeCells>
  <pageMargins left="0.984027777777778" right="0.229861111111111" top="0.747916666666667" bottom="0.747916666666667" header="0.314583333333333" footer="0.314583333333333"/>
  <pageSetup paperSize="9" orientation="portrait"/>
  <headerFooter>
    <oddFooter>&amp;C10</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235"/>
  <sheetViews>
    <sheetView topLeftCell="A157" workbookViewId="0">
      <selection activeCell="R8" sqref="R8"/>
    </sheetView>
  </sheetViews>
  <sheetFormatPr defaultColWidth="9" defaultRowHeight="19.5" customHeight="1"/>
  <cols>
    <col min="1" max="1" width="2.875" style="4" customWidth="1"/>
    <col min="2" max="3" width="7.625" style="4" customWidth="1"/>
    <col min="4" max="4" width="1.25" style="4" customWidth="1"/>
    <col min="5" max="6" width="7.625" style="4" customWidth="1"/>
    <col min="7" max="7" width="1.25" style="4" customWidth="1"/>
    <col min="8" max="9" width="7.625" style="4" customWidth="1"/>
    <col min="10" max="10" width="1.25" style="4" customWidth="1"/>
    <col min="11" max="12" width="7.625" style="4" customWidth="1"/>
    <col min="13" max="13" width="1.25" style="4" customWidth="1"/>
    <col min="14" max="14" width="7.875" style="4" customWidth="1"/>
    <col min="15" max="15" width="7.625" style="4" customWidth="1"/>
    <col min="16" max="16" width="1.5" style="4" customWidth="1"/>
    <col min="17" max="228" width="9" style="4"/>
    <col min="229" max="229" width="2.875" style="4" customWidth="1"/>
    <col min="230" max="16384" width="9" style="4"/>
  </cols>
  <sheetData>
    <row r="1" customHeight="1" spans="1:15">
      <c r="A1" s="5"/>
      <c r="B1" s="5"/>
      <c r="C1" s="5"/>
      <c r="D1" s="5"/>
      <c r="E1" s="5"/>
      <c r="F1" s="5"/>
      <c r="G1" s="5"/>
      <c r="H1" s="5"/>
      <c r="I1" s="5"/>
      <c r="J1" s="5"/>
      <c r="K1" s="5"/>
      <c r="L1" s="5"/>
      <c r="M1" s="5"/>
      <c r="N1" s="5"/>
      <c r="O1" s="5"/>
    </row>
    <row r="2" ht="27.75" customHeight="1" spans="1:15">
      <c r="A2" s="6" t="s">
        <v>403</v>
      </c>
      <c r="B2" s="6"/>
      <c r="C2" s="6"/>
      <c r="D2" s="6"/>
      <c r="E2" s="6"/>
      <c r="F2" s="6"/>
      <c r="G2" s="6"/>
      <c r="H2" s="6"/>
      <c r="I2" s="6"/>
      <c r="J2" s="6"/>
      <c r="K2" s="6"/>
      <c r="L2" s="6"/>
      <c r="M2" s="6"/>
      <c r="N2" s="6"/>
      <c r="O2" s="6"/>
    </row>
    <row r="3" ht="23.25" customHeight="1" spans="1:15">
      <c r="A3" s="7" t="s">
        <v>404</v>
      </c>
      <c r="B3" s="7"/>
      <c r="C3" s="7"/>
      <c r="D3" s="7"/>
      <c r="E3" s="7"/>
      <c r="F3" s="7"/>
      <c r="G3" s="7"/>
      <c r="H3" s="7"/>
      <c r="I3" s="7"/>
      <c r="J3" s="7"/>
      <c r="K3" s="7"/>
      <c r="L3" s="7"/>
      <c r="M3" s="7"/>
      <c r="N3" s="7"/>
      <c r="O3" s="7"/>
    </row>
    <row r="4" customHeight="1" spans="1:15">
      <c r="A4" s="5" t="s">
        <v>405</v>
      </c>
      <c r="B4" s="5"/>
      <c r="C4" s="5"/>
      <c r="D4" s="5"/>
      <c r="E4" s="5"/>
      <c r="F4" s="5"/>
      <c r="G4" s="5"/>
      <c r="H4" s="5"/>
      <c r="I4" s="5"/>
      <c r="J4" s="5"/>
      <c r="K4" s="5"/>
      <c r="L4" s="5"/>
      <c r="M4" s="5"/>
      <c r="N4" s="5"/>
      <c r="O4" s="5"/>
    </row>
    <row r="5" customHeight="1" spans="1:15">
      <c r="A5" s="5" t="s">
        <v>406</v>
      </c>
      <c r="B5" s="5"/>
      <c r="C5" s="5"/>
      <c r="D5" s="5"/>
      <c r="E5" s="5"/>
      <c r="F5" s="5"/>
      <c r="G5" s="5"/>
      <c r="H5" s="5"/>
      <c r="I5" s="5"/>
      <c r="J5" s="5"/>
      <c r="K5" s="5"/>
      <c r="L5" s="5"/>
      <c r="M5" s="5"/>
      <c r="N5" s="5"/>
      <c r="O5" s="5"/>
    </row>
    <row r="6" ht="27" customHeight="1" spans="1:15">
      <c r="A6" s="8" t="s">
        <v>407</v>
      </c>
      <c r="B6" s="8"/>
      <c r="C6" s="8"/>
      <c r="D6" s="8"/>
      <c r="E6" s="8"/>
      <c r="F6" s="8"/>
      <c r="G6" s="8"/>
      <c r="H6" s="8"/>
      <c r="I6" s="8"/>
      <c r="J6" s="8"/>
      <c r="K6" s="8"/>
      <c r="L6" s="8"/>
      <c r="M6" s="8"/>
      <c r="N6" s="8"/>
      <c r="O6" s="8"/>
    </row>
    <row r="7" s="1" customFormat="1" ht="75" customHeight="1" spans="1:15">
      <c r="A7" s="9" t="s">
        <v>408</v>
      </c>
      <c r="B7" s="9"/>
      <c r="C7" s="9"/>
      <c r="D7" s="9"/>
      <c r="E7" s="9"/>
      <c r="F7" s="9"/>
      <c r="G7" s="9"/>
      <c r="H7" s="9"/>
      <c r="I7" s="9"/>
      <c r="J7" s="9"/>
      <c r="K7" s="9"/>
      <c r="L7" s="9"/>
      <c r="M7" s="9"/>
      <c r="N7" s="9"/>
      <c r="O7" s="9"/>
    </row>
    <row r="8" ht="21.75" customHeight="1" spans="1:15">
      <c r="A8" s="10" t="s">
        <v>409</v>
      </c>
      <c r="B8" s="10"/>
      <c r="C8" s="10"/>
      <c r="D8" s="10"/>
      <c r="E8" s="10"/>
      <c r="F8" s="10"/>
      <c r="G8" s="10"/>
      <c r="H8" s="10"/>
      <c r="I8" s="10"/>
      <c r="J8" s="10"/>
      <c r="K8" s="10"/>
      <c r="L8" s="10"/>
      <c r="M8" s="10"/>
      <c r="N8" s="10"/>
      <c r="O8" s="10"/>
    </row>
    <row r="9" ht="21.75" customHeight="1" spans="1:15">
      <c r="A9" s="10" t="s">
        <v>410</v>
      </c>
      <c r="B9" s="10"/>
      <c r="C9" s="10"/>
      <c r="D9" s="10"/>
      <c r="E9" s="10"/>
      <c r="F9" s="10"/>
      <c r="G9" s="10"/>
      <c r="H9" s="10"/>
      <c r="I9" s="10"/>
      <c r="J9" s="10"/>
      <c r="K9" s="10"/>
      <c r="L9" s="10"/>
      <c r="M9" s="10"/>
      <c r="N9" s="10"/>
      <c r="O9" s="10"/>
    </row>
    <row r="10" ht="21.75" customHeight="1" spans="1:15">
      <c r="A10" s="10" t="s">
        <v>411</v>
      </c>
      <c r="B10" s="10"/>
      <c r="C10" s="10"/>
      <c r="D10" s="10"/>
      <c r="E10" s="10"/>
      <c r="F10" s="10"/>
      <c r="G10" s="10"/>
      <c r="H10" s="10"/>
      <c r="I10" s="10"/>
      <c r="J10" s="10"/>
      <c r="K10" s="10"/>
      <c r="L10" s="10"/>
      <c r="M10" s="10"/>
      <c r="N10" s="10"/>
      <c r="O10" s="10"/>
    </row>
    <row r="11" ht="21.75" customHeight="1" spans="1:15">
      <c r="A11" s="10" t="s">
        <v>412</v>
      </c>
      <c r="B11" s="10"/>
      <c r="C11" s="10"/>
      <c r="D11" s="10"/>
      <c r="E11" s="10"/>
      <c r="F11" s="10"/>
      <c r="G11" s="10"/>
      <c r="H11" s="10"/>
      <c r="I11" s="10"/>
      <c r="J11" s="10"/>
      <c r="K11" s="10"/>
      <c r="L11" s="10"/>
      <c r="M11" s="10"/>
      <c r="N11" s="10"/>
      <c r="O11" s="10"/>
    </row>
    <row r="12" ht="21.75" customHeight="1" spans="1:15">
      <c r="A12" s="10" t="s">
        <v>413</v>
      </c>
      <c r="B12" s="10"/>
      <c r="C12" s="10"/>
      <c r="D12" s="10"/>
      <c r="E12" s="10"/>
      <c r="F12" s="10"/>
      <c r="G12" s="10"/>
      <c r="H12" s="10"/>
      <c r="I12" s="10"/>
      <c r="J12" s="10"/>
      <c r="K12" s="10"/>
      <c r="L12" s="10"/>
      <c r="M12" s="10"/>
      <c r="N12" s="10"/>
      <c r="O12" s="10"/>
    </row>
    <row r="13" s="1" customFormat="1" ht="21.75" customHeight="1" spans="1:15">
      <c r="A13" s="11" t="s">
        <v>414</v>
      </c>
      <c r="B13" s="11"/>
      <c r="C13" s="11"/>
      <c r="D13" s="11"/>
      <c r="E13" s="11"/>
      <c r="F13" s="11"/>
      <c r="G13" s="11"/>
      <c r="H13" s="11"/>
      <c r="I13" s="11"/>
      <c r="J13" s="11"/>
      <c r="K13" s="11"/>
      <c r="L13" s="11"/>
      <c r="M13" s="11"/>
      <c r="N13" s="11"/>
      <c r="O13" s="11"/>
    </row>
    <row r="14" s="1" customFormat="1" ht="21.75" customHeight="1" spans="1:15">
      <c r="A14" s="9" t="s">
        <v>415</v>
      </c>
      <c r="B14" s="9"/>
      <c r="C14" s="9"/>
      <c r="D14" s="9"/>
      <c r="E14" s="9"/>
      <c r="F14" s="9"/>
      <c r="G14" s="9"/>
      <c r="H14" s="9"/>
      <c r="I14" s="9"/>
      <c r="J14" s="9"/>
      <c r="K14" s="9"/>
      <c r="L14" s="9"/>
      <c r="M14" s="9"/>
      <c r="N14" s="9"/>
      <c r="O14" s="9"/>
    </row>
    <row r="15" ht="21.75" customHeight="1" spans="1:15">
      <c r="A15" s="10" t="s">
        <v>416</v>
      </c>
      <c r="B15" s="10"/>
      <c r="C15" s="10"/>
      <c r="D15" s="10"/>
      <c r="E15" s="10"/>
      <c r="F15" s="10"/>
      <c r="G15" s="10"/>
      <c r="H15" s="10"/>
      <c r="I15" s="10"/>
      <c r="J15" s="10"/>
      <c r="K15" s="10"/>
      <c r="L15" s="10"/>
      <c r="M15" s="10"/>
      <c r="N15" s="10"/>
      <c r="O15" s="10"/>
    </row>
    <row r="16" ht="21.75" customHeight="1" spans="1:15">
      <c r="A16" s="10" t="s">
        <v>417</v>
      </c>
      <c r="B16" s="10"/>
      <c r="C16" s="10"/>
      <c r="D16" s="10"/>
      <c r="E16" s="10"/>
      <c r="F16" s="10"/>
      <c r="G16" s="10"/>
      <c r="H16" s="10"/>
      <c r="I16" s="10"/>
      <c r="J16" s="10"/>
      <c r="K16" s="10"/>
      <c r="L16" s="10"/>
      <c r="M16" s="10"/>
      <c r="N16" s="10"/>
      <c r="O16" s="10"/>
    </row>
    <row r="17" ht="21.75" customHeight="1" spans="1:15">
      <c r="A17" s="10" t="s">
        <v>418</v>
      </c>
      <c r="B17" s="10"/>
      <c r="C17" s="10"/>
      <c r="D17" s="10"/>
      <c r="E17" s="10"/>
      <c r="F17" s="10"/>
      <c r="G17" s="10"/>
      <c r="H17" s="10"/>
      <c r="I17" s="10"/>
      <c r="J17" s="10"/>
      <c r="K17" s="10"/>
      <c r="L17" s="10"/>
      <c r="M17" s="10"/>
      <c r="N17" s="10"/>
      <c r="O17" s="10"/>
    </row>
    <row r="18" ht="21.75" customHeight="1" spans="1:15">
      <c r="A18" s="10" t="s">
        <v>419</v>
      </c>
      <c r="B18" s="10"/>
      <c r="C18" s="10"/>
      <c r="D18" s="10"/>
      <c r="E18" s="10"/>
      <c r="F18" s="10"/>
      <c r="G18" s="10"/>
      <c r="H18" s="10"/>
      <c r="I18" s="10"/>
      <c r="J18" s="10"/>
      <c r="K18" s="10"/>
      <c r="L18" s="10"/>
      <c r="M18" s="10"/>
      <c r="N18" s="10"/>
      <c r="O18" s="10"/>
    </row>
    <row r="19" ht="26.25" customHeight="1" spans="1:15">
      <c r="A19" s="10" t="s">
        <v>420</v>
      </c>
      <c r="B19" s="10"/>
      <c r="C19" s="10"/>
      <c r="D19" s="10"/>
      <c r="E19" s="10"/>
      <c r="F19" s="10"/>
      <c r="G19" s="10"/>
      <c r="H19" s="10"/>
      <c r="I19" s="10"/>
      <c r="J19" s="10"/>
      <c r="K19" s="10"/>
      <c r="L19" s="10"/>
      <c r="M19" s="10"/>
      <c r="N19" s="10"/>
      <c r="O19" s="10"/>
    </row>
    <row r="20" customHeight="1" spans="1:15">
      <c r="A20" s="10" t="s">
        <v>421</v>
      </c>
      <c r="B20" s="10"/>
      <c r="C20" s="10"/>
      <c r="D20" s="10"/>
      <c r="E20" s="10"/>
      <c r="F20" s="10"/>
      <c r="G20" s="10"/>
      <c r="H20" s="10"/>
      <c r="I20" s="10"/>
      <c r="J20" s="10"/>
      <c r="K20" s="10"/>
      <c r="L20" s="10"/>
      <c r="M20" s="10"/>
      <c r="N20" s="10"/>
      <c r="O20" s="10"/>
    </row>
    <row r="21" ht="21.75" customHeight="1" spans="1:15">
      <c r="A21" s="10" t="s">
        <v>422</v>
      </c>
      <c r="B21" s="10"/>
      <c r="C21" s="10"/>
      <c r="D21" s="10"/>
      <c r="E21" s="10"/>
      <c r="F21" s="10"/>
      <c r="G21" s="10"/>
      <c r="H21" s="10"/>
      <c r="I21" s="10"/>
      <c r="J21" s="10"/>
      <c r="K21" s="10"/>
      <c r="L21" s="10"/>
      <c r="M21" s="10"/>
      <c r="N21" s="10"/>
      <c r="O21" s="10"/>
    </row>
    <row r="22" ht="21.75" customHeight="1" spans="1:15">
      <c r="A22" s="10" t="s">
        <v>423</v>
      </c>
      <c r="B22" s="10"/>
      <c r="C22" s="10"/>
      <c r="D22" s="10"/>
      <c r="E22" s="10"/>
      <c r="F22" s="10"/>
      <c r="G22" s="10"/>
      <c r="H22" s="10"/>
      <c r="I22" s="10"/>
      <c r="J22" s="10"/>
      <c r="K22" s="10"/>
      <c r="L22" s="10"/>
      <c r="M22" s="10"/>
      <c r="N22" s="10"/>
      <c r="O22" s="10"/>
    </row>
    <row r="23" ht="21.75" customHeight="1" spans="1:15">
      <c r="A23" s="12" t="s">
        <v>424</v>
      </c>
      <c r="B23" s="12"/>
      <c r="C23" s="12"/>
      <c r="D23" s="12"/>
      <c r="E23" s="12"/>
      <c r="F23" s="12"/>
      <c r="G23" s="12"/>
      <c r="H23" s="12"/>
      <c r="I23" s="12"/>
      <c r="J23" s="12"/>
      <c r="K23" s="12"/>
      <c r="L23" s="12"/>
      <c r="M23" s="12"/>
      <c r="N23" s="12"/>
      <c r="O23" s="12"/>
    </row>
    <row r="24" s="2" customFormat="1" ht="21.75" customHeight="1" spans="1:15">
      <c r="A24" s="13" t="s">
        <v>423</v>
      </c>
      <c r="B24" s="13"/>
      <c r="C24" s="13"/>
      <c r="D24" s="13"/>
      <c r="E24" s="13"/>
      <c r="F24" s="13"/>
      <c r="G24" s="13"/>
      <c r="H24" s="13"/>
      <c r="I24" s="13"/>
      <c r="J24" s="13"/>
      <c r="K24" s="13"/>
      <c r="L24" s="13"/>
      <c r="M24" s="13"/>
      <c r="N24" s="13"/>
      <c r="O24" s="13"/>
    </row>
    <row r="25" s="2" customFormat="1" ht="21.75" customHeight="1" spans="1:15">
      <c r="A25" s="14" t="s">
        <v>425</v>
      </c>
      <c r="B25" s="14"/>
      <c r="C25" s="14"/>
      <c r="D25" s="14"/>
      <c r="E25" s="14"/>
      <c r="F25" s="14"/>
      <c r="G25" s="14"/>
      <c r="H25" s="14"/>
      <c r="I25" s="14"/>
      <c r="J25" s="14"/>
      <c r="K25" s="14"/>
      <c r="L25" s="14"/>
      <c r="M25" s="14"/>
      <c r="N25" s="14"/>
      <c r="O25" s="14"/>
    </row>
    <row r="26" s="2" customFormat="1" ht="21.75" customHeight="1" spans="1:15">
      <c r="A26" s="13" t="s">
        <v>426</v>
      </c>
      <c r="B26" s="13"/>
      <c r="C26" s="13"/>
      <c r="D26" s="13"/>
      <c r="E26" s="13"/>
      <c r="F26" s="13"/>
      <c r="G26" s="13"/>
      <c r="H26" s="13"/>
      <c r="I26" s="13"/>
      <c r="J26" s="13"/>
      <c r="K26" s="13"/>
      <c r="L26" s="13"/>
      <c r="M26" s="13"/>
      <c r="N26" s="13"/>
      <c r="O26" s="13"/>
    </row>
    <row r="27" s="2" customFormat="1" ht="21.75" customHeight="1" spans="1:15">
      <c r="A27" s="14" t="s">
        <v>427</v>
      </c>
      <c r="B27" s="14"/>
      <c r="C27" s="14"/>
      <c r="D27" s="14"/>
      <c r="E27" s="14"/>
      <c r="F27" s="14"/>
      <c r="G27" s="14"/>
      <c r="H27" s="14"/>
      <c r="I27" s="14"/>
      <c r="J27" s="14"/>
      <c r="K27" s="14"/>
      <c r="L27" s="14"/>
      <c r="M27" s="14"/>
      <c r="N27" s="14"/>
      <c r="O27" s="14"/>
    </row>
    <row r="28" ht="39.75" customHeight="1" spans="1:15">
      <c r="A28" s="10" t="s">
        <v>428</v>
      </c>
      <c r="B28" s="10"/>
      <c r="C28" s="10"/>
      <c r="D28" s="10"/>
      <c r="E28" s="10"/>
      <c r="F28" s="10"/>
      <c r="G28" s="10"/>
      <c r="H28" s="10"/>
      <c r="I28" s="10"/>
      <c r="J28" s="10"/>
      <c r="K28" s="10"/>
      <c r="L28" s="10"/>
      <c r="M28" s="10"/>
      <c r="N28" s="10"/>
      <c r="O28" s="10"/>
    </row>
    <row r="29" ht="21" customHeight="1" spans="1:15">
      <c r="A29" s="10" t="s">
        <v>429</v>
      </c>
      <c r="B29" s="10"/>
      <c r="C29" s="10"/>
      <c r="D29" s="10"/>
      <c r="E29" s="10"/>
      <c r="F29" s="10"/>
      <c r="G29" s="10"/>
      <c r="H29" s="10"/>
      <c r="I29" s="10"/>
      <c r="J29" s="10"/>
      <c r="K29" s="10"/>
      <c r="L29" s="10"/>
      <c r="M29" s="10"/>
      <c r="N29" s="10"/>
      <c r="O29" s="10"/>
    </row>
    <row r="30" ht="26.25" customHeight="1" spans="1:15">
      <c r="A30" s="15" t="s">
        <v>430</v>
      </c>
      <c r="B30" s="15"/>
      <c r="C30" s="15"/>
      <c r="D30" s="15"/>
      <c r="E30" s="15"/>
      <c r="F30" s="15"/>
      <c r="G30" s="15"/>
      <c r="H30" s="15"/>
      <c r="I30" s="15"/>
      <c r="J30" s="15"/>
      <c r="K30" s="15"/>
      <c r="L30" s="15"/>
      <c r="M30" s="15"/>
      <c r="N30" s="15"/>
      <c r="O30" s="15"/>
    </row>
    <row r="31" ht="21.75" customHeight="1" spans="1:15">
      <c r="A31" s="12" t="s">
        <v>431</v>
      </c>
      <c r="B31" s="12"/>
      <c r="C31" s="12"/>
      <c r="D31" s="12"/>
      <c r="E31" s="12"/>
      <c r="F31" s="12"/>
      <c r="G31" s="12"/>
      <c r="H31" s="12"/>
      <c r="I31" s="12"/>
      <c r="J31" s="12"/>
      <c r="K31" s="12"/>
      <c r="L31" s="12"/>
      <c r="M31" s="12"/>
      <c r="N31" s="12"/>
      <c r="O31" s="12"/>
    </row>
    <row r="32" ht="21" customHeight="1" spans="1:15">
      <c r="A32" s="12" t="s">
        <v>432</v>
      </c>
      <c r="B32" s="12"/>
      <c r="C32" s="12"/>
      <c r="D32" s="12"/>
      <c r="E32" s="12"/>
      <c r="F32" s="12"/>
      <c r="G32" s="12"/>
      <c r="H32" s="12"/>
      <c r="I32" s="12"/>
      <c r="J32" s="12"/>
      <c r="K32" s="12"/>
      <c r="L32" s="12"/>
      <c r="M32" s="12"/>
      <c r="N32" s="12"/>
      <c r="O32" s="12"/>
    </row>
    <row r="33" ht="21" customHeight="1" spans="1:15">
      <c r="A33" s="12" t="s">
        <v>433</v>
      </c>
      <c r="B33" s="16"/>
      <c r="C33" s="16"/>
      <c r="D33" s="16"/>
      <c r="E33" s="16"/>
      <c r="F33" s="16"/>
      <c r="G33" s="16"/>
      <c r="H33" s="16"/>
      <c r="I33" s="16"/>
      <c r="J33" s="16"/>
      <c r="K33" s="16"/>
      <c r="L33" s="16"/>
      <c r="M33" s="16"/>
      <c r="N33" s="16"/>
      <c r="O33" s="16"/>
    </row>
    <row r="34" ht="21" customHeight="1" spans="1:15">
      <c r="A34" s="16" t="s">
        <v>434</v>
      </c>
      <c r="B34" s="16"/>
      <c r="C34" s="16"/>
      <c r="D34" s="16"/>
      <c r="E34" s="16"/>
      <c r="F34" s="16"/>
      <c r="G34" s="16"/>
      <c r="H34" s="16"/>
      <c r="I34" s="16"/>
      <c r="J34" s="16"/>
      <c r="K34" s="16"/>
      <c r="L34" s="16"/>
      <c r="M34" s="16"/>
      <c r="N34" s="16"/>
      <c r="O34" s="16"/>
    </row>
    <row r="35" ht="21" customHeight="1" spans="1:15">
      <c r="A35" s="12" t="s">
        <v>435</v>
      </c>
      <c r="B35" s="12"/>
      <c r="C35" s="12"/>
      <c r="D35" s="12"/>
      <c r="E35" s="12"/>
      <c r="F35" s="12"/>
      <c r="G35" s="12"/>
      <c r="H35" s="12"/>
      <c r="I35" s="12"/>
      <c r="J35" s="12"/>
      <c r="K35" s="12"/>
      <c r="L35" s="12"/>
      <c r="M35" s="12"/>
      <c r="N35" s="12"/>
      <c r="O35" s="12"/>
    </row>
    <row r="36" ht="21" customHeight="1" spans="1:15">
      <c r="A36" s="12" t="s">
        <v>436</v>
      </c>
      <c r="B36" s="12"/>
      <c r="C36" s="12"/>
      <c r="D36" s="12"/>
      <c r="E36" s="12"/>
      <c r="F36" s="12"/>
      <c r="G36" s="12"/>
      <c r="H36" s="12"/>
      <c r="I36" s="12"/>
      <c r="J36" s="12"/>
      <c r="K36" s="12"/>
      <c r="L36" s="12"/>
      <c r="M36" s="12"/>
      <c r="N36" s="12"/>
      <c r="O36" s="12"/>
    </row>
    <row r="37" ht="36" customHeight="1" spans="1:15">
      <c r="A37" s="12" t="s">
        <v>437</v>
      </c>
      <c r="B37" s="12"/>
      <c r="C37" s="12"/>
      <c r="D37" s="12"/>
      <c r="E37" s="12"/>
      <c r="F37" s="12"/>
      <c r="G37" s="12"/>
      <c r="H37" s="12"/>
      <c r="I37" s="12"/>
      <c r="J37" s="12"/>
      <c r="K37" s="12"/>
      <c r="L37" s="12"/>
      <c r="M37" s="12"/>
      <c r="N37" s="12"/>
      <c r="O37" s="12"/>
    </row>
    <row r="38" customHeight="1" spans="1:15">
      <c r="A38" s="12" t="s">
        <v>438</v>
      </c>
      <c r="B38" s="12"/>
      <c r="C38" s="12"/>
      <c r="D38" s="12"/>
      <c r="E38" s="12"/>
      <c r="F38" s="12"/>
      <c r="G38" s="12"/>
      <c r="H38" s="12"/>
      <c r="I38" s="12"/>
      <c r="J38" s="12"/>
      <c r="K38" s="12"/>
      <c r="L38" s="12"/>
      <c r="M38" s="12"/>
      <c r="N38" s="12"/>
      <c r="O38" s="12"/>
    </row>
    <row r="39" customHeight="1" spans="1:15">
      <c r="A39" s="12" t="s">
        <v>439</v>
      </c>
      <c r="B39" s="12"/>
      <c r="C39" s="12"/>
      <c r="D39" s="12"/>
      <c r="E39" s="12"/>
      <c r="F39" s="12"/>
      <c r="G39" s="12"/>
      <c r="H39" s="12"/>
      <c r="I39" s="12"/>
      <c r="J39" s="12"/>
      <c r="K39" s="12"/>
      <c r="L39" s="12"/>
      <c r="M39" s="12"/>
      <c r="N39" s="12"/>
      <c r="O39" s="12"/>
    </row>
    <row r="40" customHeight="1" spans="1:15">
      <c r="A40" s="12" t="s">
        <v>440</v>
      </c>
      <c r="B40" s="12"/>
      <c r="C40" s="12"/>
      <c r="D40" s="12"/>
      <c r="E40" s="12"/>
      <c r="F40" s="12"/>
      <c r="G40" s="12"/>
      <c r="H40" s="12"/>
      <c r="I40" s="12"/>
      <c r="J40" s="12"/>
      <c r="K40" s="12"/>
      <c r="L40" s="12"/>
      <c r="M40" s="12"/>
      <c r="N40" s="12"/>
      <c r="O40" s="12"/>
    </row>
    <row r="41" customHeight="1" spans="1:15">
      <c r="A41" s="12" t="s">
        <v>441</v>
      </c>
      <c r="B41" s="12"/>
      <c r="C41" s="12"/>
      <c r="D41" s="12"/>
      <c r="E41" s="12"/>
      <c r="F41" s="12"/>
      <c r="G41" s="12"/>
      <c r="H41" s="12"/>
      <c r="I41" s="12"/>
      <c r="J41" s="12"/>
      <c r="K41" s="12"/>
      <c r="L41" s="12"/>
      <c r="M41" s="12"/>
      <c r="N41" s="12"/>
      <c r="O41" s="12"/>
    </row>
    <row r="42" customHeight="1" spans="1:15">
      <c r="A42" s="12" t="s">
        <v>442</v>
      </c>
      <c r="B42" s="12"/>
      <c r="C42" s="12"/>
      <c r="D42" s="12"/>
      <c r="E42" s="12"/>
      <c r="F42" s="12"/>
      <c r="G42" s="12"/>
      <c r="H42" s="12"/>
      <c r="I42" s="12"/>
      <c r="J42" s="12"/>
      <c r="K42" s="12"/>
      <c r="L42" s="12"/>
      <c r="M42" s="12"/>
      <c r="N42" s="12"/>
      <c r="O42" s="12"/>
    </row>
    <row r="43" customHeight="1" spans="1:15">
      <c r="A43" s="12" t="s">
        <v>443</v>
      </c>
      <c r="B43" s="12"/>
      <c r="C43" s="12"/>
      <c r="D43" s="12"/>
      <c r="E43" s="12"/>
      <c r="F43" s="12"/>
      <c r="G43" s="12"/>
      <c r="H43" s="12"/>
      <c r="I43" s="12"/>
      <c r="J43" s="12"/>
      <c r="K43" s="12"/>
      <c r="L43" s="12"/>
      <c r="M43" s="12"/>
      <c r="N43" s="12"/>
      <c r="O43" s="12"/>
    </row>
    <row r="44" customHeight="1" spans="1:15">
      <c r="A44" s="12" t="s">
        <v>444</v>
      </c>
      <c r="B44" s="12"/>
      <c r="C44" s="12"/>
      <c r="D44" s="12"/>
      <c r="E44" s="12"/>
      <c r="F44" s="12"/>
      <c r="G44" s="12"/>
      <c r="H44" s="12"/>
      <c r="I44" s="12"/>
      <c r="J44" s="12"/>
      <c r="K44" s="12"/>
      <c r="L44" s="12"/>
      <c r="M44" s="12"/>
      <c r="N44" s="12"/>
      <c r="O44" s="12"/>
    </row>
    <row r="45" customHeight="1" spans="1:15">
      <c r="A45" s="12" t="s">
        <v>445</v>
      </c>
      <c r="B45" s="12"/>
      <c r="C45" s="12"/>
      <c r="D45" s="12"/>
      <c r="E45" s="12"/>
      <c r="F45" s="12"/>
      <c r="G45" s="12"/>
      <c r="H45" s="12"/>
      <c r="I45" s="12"/>
      <c r="J45" s="12"/>
      <c r="K45" s="12"/>
      <c r="L45" s="12"/>
      <c r="M45" s="12"/>
      <c r="N45" s="12"/>
      <c r="O45" s="12"/>
    </row>
    <row r="46" customHeight="1" spans="1:15">
      <c r="A46" s="12" t="s">
        <v>446</v>
      </c>
      <c r="B46" s="12"/>
      <c r="C46" s="12"/>
      <c r="D46" s="12"/>
      <c r="E46" s="12"/>
      <c r="F46" s="12"/>
      <c r="G46" s="12"/>
      <c r="H46" s="12"/>
      <c r="I46" s="12"/>
      <c r="J46" s="12"/>
      <c r="K46" s="12"/>
      <c r="L46" s="12"/>
      <c r="M46" s="12"/>
      <c r="N46" s="12"/>
      <c r="O46" s="12"/>
    </row>
    <row r="47" ht="60" customHeight="1" spans="1:15">
      <c r="A47" s="12" t="s">
        <v>447</v>
      </c>
      <c r="B47" s="12"/>
      <c r="C47" s="12"/>
      <c r="D47" s="12"/>
      <c r="E47" s="12"/>
      <c r="F47" s="12"/>
      <c r="G47" s="12"/>
      <c r="H47" s="12"/>
      <c r="I47" s="12"/>
      <c r="J47" s="12"/>
      <c r="K47" s="12"/>
      <c r="L47" s="12"/>
      <c r="M47" s="12"/>
      <c r="N47" s="12"/>
      <c r="O47" s="12"/>
    </row>
    <row r="48" customHeight="1" spans="1:15">
      <c r="A48" s="12" t="s">
        <v>448</v>
      </c>
      <c r="B48" s="12"/>
      <c r="C48" s="12"/>
      <c r="D48" s="12"/>
      <c r="E48" s="12"/>
      <c r="F48" s="12"/>
      <c r="G48" s="12"/>
      <c r="H48" s="12"/>
      <c r="I48" s="12"/>
      <c r="J48" s="12"/>
      <c r="K48" s="12"/>
      <c r="L48" s="12"/>
      <c r="M48" s="12"/>
      <c r="N48" s="12"/>
      <c r="O48" s="12"/>
    </row>
    <row r="49" customHeight="1" spans="1:15">
      <c r="A49" s="12" t="s">
        <v>449</v>
      </c>
      <c r="B49" s="12"/>
      <c r="C49" s="12"/>
      <c r="D49" s="12"/>
      <c r="E49" s="12"/>
      <c r="F49" s="12"/>
      <c r="G49" s="12"/>
      <c r="H49" s="12"/>
      <c r="I49" s="12"/>
      <c r="J49" s="12"/>
      <c r="K49" s="12"/>
      <c r="L49" s="12"/>
      <c r="M49" s="12"/>
      <c r="N49" s="12"/>
      <c r="O49" s="12"/>
    </row>
    <row r="50" ht="37.5" customHeight="1" spans="1:15">
      <c r="A50" s="12" t="s">
        <v>450</v>
      </c>
      <c r="B50" s="12"/>
      <c r="C50" s="12"/>
      <c r="D50" s="12"/>
      <c r="E50" s="12"/>
      <c r="F50" s="12"/>
      <c r="G50" s="12"/>
      <c r="H50" s="12"/>
      <c r="I50" s="12"/>
      <c r="J50" s="12"/>
      <c r="K50" s="12"/>
      <c r="L50" s="12"/>
      <c r="M50" s="12"/>
      <c r="N50" s="12"/>
      <c r="O50" s="12"/>
    </row>
    <row r="51" customHeight="1" spans="1:15">
      <c r="A51" s="12" t="s">
        <v>451</v>
      </c>
      <c r="B51" s="12"/>
      <c r="C51" s="12"/>
      <c r="D51" s="12"/>
      <c r="E51" s="12"/>
      <c r="F51" s="12"/>
      <c r="G51" s="12"/>
      <c r="H51" s="12"/>
      <c r="I51" s="12"/>
      <c r="J51" s="12"/>
      <c r="K51" s="12"/>
      <c r="L51" s="12"/>
      <c r="M51" s="12"/>
      <c r="N51" s="12"/>
      <c r="O51" s="12"/>
    </row>
    <row r="52" customHeight="1" spans="1:15">
      <c r="A52" s="12" t="s">
        <v>452</v>
      </c>
      <c r="B52" s="12"/>
      <c r="C52" s="12"/>
      <c r="D52" s="12"/>
      <c r="E52" s="12"/>
      <c r="F52" s="12"/>
      <c r="G52" s="12"/>
      <c r="H52" s="12"/>
      <c r="I52" s="12"/>
      <c r="J52" s="12"/>
      <c r="K52" s="12"/>
      <c r="L52" s="12"/>
      <c r="M52" s="12"/>
      <c r="N52" s="12"/>
      <c r="O52" s="12"/>
    </row>
    <row r="53" customHeight="1" spans="1:15">
      <c r="A53" s="12" t="s">
        <v>453</v>
      </c>
      <c r="B53" s="12"/>
      <c r="C53" s="12"/>
      <c r="D53" s="12"/>
      <c r="E53" s="12"/>
      <c r="F53" s="12"/>
      <c r="G53" s="12"/>
      <c r="H53" s="12"/>
      <c r="I53" s="12"/>
      <c r="J53" s="12"/>
      <c r="K53" s="12"/>
      <c r="L53" s="12"/>
      <c r="M53" s="12"/>
      <c r="N53" s="12"/>
      <c r="O53" s="12"/>
    </row>
    <row r="54" customHeight="1" spans="1:15">
      <c r="A54" s="12" t="s">
        <v>454</v>
      </c>
      <c r="B54" s="12"/>
      <c r="C54" s="12"/>
      <c r="D54" s="12"/>
      <c r="E54" s="12"/>
      <c r="F54" s="12"/>
      <c r="G54" s="12"/>
      <c r="H54" s="12"/>
      <c r="I54" s="12"/>
      <c r="J54" s="12"/>
      <c r="K54" s="12"/>
      <c r="L54" s="12"/>
      <c r="M54" s="12"/>
      <c r="N54" s="12"/>
      <c r="O54" s="12"/>
    </row>
    <row r="55" ht="93.75" customHeight="1" spans="1:15">
      <c r="A55" s="12" t="s">
        <v>455</v>
      </c>
      <c r="B55" s="12"/>
      <c r="C55" s="12"/>
      <c r="D55" s="12"/>
      <c r="E55" s="12"/>
      <c r="F55" s="12"/>
      <c r="G55" s="12"/>
      <c r="H55" s="12"/>
      <c r="I55" s="12"/>
      <c r="J55" s="12"/>
      <c r="K55" s="12"/>
      <c r="L55" s="12"/>
      <c r="M55" s="12"/>
      <c r="N55" s="12"/>
      <c r="O55" s="12"/>
    </row>
    <row r="56" ht="41.25" customHeight="1" spans="1:15">
      <c r="A56" s="12" t="s">
        <v>456</v>
      </c>
      <c r="B56" s="12"/>
      <c r="C56" s="12"/>
      <c r="D56" s="12"/>
      <c r="E56" s="12"/>
      <c r="F56" s="12"/>
      <c r="G56" s="12"/>
      <c r="H56" s="12"/>
      <c r="I56" s="12"/>
      <c r="J56" s="12"/>
      <c r="K56" s="12"/>
      <c r="L56" s="12"/>
      <c r="M56" s="12"/>
      <c r="N56" s="12"/>
      <c r="O56" s="12"/>
    </row>
    <row r="57" customHeight="1" spans="1:15">
      <c r="A57" s="12" t="s">
        <v>457</v>
      </c>
      <c r="B57" s="12"/>
      <c r="C57" s="12"/>
      <c r="D57" s="12"/>
      <c r="E57" s="12"/>
      <c r="F57" s="12"/>
      <c r="G57" s="12"/>
      <c r="H57" s="12"/>
      <c r="I57" s="12"/>
      <c r="J57" s="12"/>
      <c r="K57" s="12"/>
      <c r="L57" s="12"/>
      <c r="M57" s="12"/>
      <c r="N57" s="12"/>
      <c r="O57" s="12"/>
    </row>
    <row r="58" customHeight="1" spans="1:15">
      <c r="A58" s="12" t="s">
        <v>458</v>
      </c>
      <c r="B58" s="12"/>
      <c r="C58" s="12"/>
      <c r="D58" s="12"/>
      <c r="E58" s="12"/>
      <c r="F58" s="12"/>
      <c r="G58" s="12"/>
      <c r="H58" s="12"/>
      <c r="I58" s="12"/>
      <c r="J58" s="12"/>
      <c r="K58" s="12"/>
      <c r="L58" s="12"/>
      <c r="M58" s="12"/>
      <c r="N58" s="12"/>
      <c r="O58" s="12"/>
    </row>
    <row r="59" customHeight="1" spans="1:15">
      <c r="A59" s="12" t="s">
        <v>459</v>
      </c>
      <c r="B59" s="12"/>
      <c r="C59" s="12"/>
      <c r="D59" s="12"/>
      <c r="E59" s="12"/>
      <c r="F59" s="12"/>
      <c r="G59" s="12"/>
      <c r="H59" s="12"/>
      <c r="I59" s="12"/>
      <c r="J59" s="12"/>
      <c r="K59" s="12"/>
      <c r="L59" s="12"/>
      <c r="M59" s="12"/>
      <c r="N59" s="12"/>
      <c r="O59" s="12"/>
    </row>
    <row r="60" customHeight="1" spans="1:15">
      <c r="A60" s="12"/>
      <c r="B60" s="12"/>
      <c r="C60" s="12"/>
      <c r="D60" s="12"/>
      <c r="E60" s="12"/>
      <c r="F60" s="12"/>
      <c r="G60" s="12"/>
      <c r="H60" s="12"/>
      <c r="I60" s="12"/>
      <c r="J60" s="12"/>
      <c r="K60" s="12"/>
      <c r="L60" s="12"/>
      <c r="M60" s="12"/>
      <c r="N60" s="12"/>
      <c r="O60" s="12"/>
    </row>
    <row r="61" customHeight="1" spans="1:15">
      <c r="A61" s="12"/>
      <c r="B61" s="12"/>
      <c r="C61" s="12"/>
      <c r="D61" s="12"/>
      <c r="E61" s="12"/>
      <c r="F61" s="12"/>
      <c r="G61" s="12"/>
      <c r="H61" s="12"/>
      <c r="I61" s="12"/>
      <c r="J61" s="12"/>
      <c r="K61" s="12"/>
      <c r="L61" s="12"/>
      <c r="M61" s="12"/>
      <c r="N61" s="12"/>
      <c r="O61" s="12"/>
    </row>
    <row r="62" customHeight="1" spans="1:15">
      <c r="A62" s="15" t="s">
        <v>460</v>
      </c>
      <c r="B62" s="15"/>
      <c r="C62" s="15"/>
      <c r="D62" s="15"/>
      <c r="E62" s="15"/>
      <c r="F62" s="15"/>
      <c r="G62" s="15"/>
      <c r="H62" s="15"/>
      <c r="I62" s="15"/>
      <c r="J62" s="15"/>
      <c r="K62" s="15"/>
      <c r="L62" s="15"/>
      <c r="M62" s="15"/>
      <c r="N62" s="15"/>
      <c r="O62" s="15"/>
    </row>
    <row r="63" ht="23.25" customHeight="1" spans="1:15">
      <c r="A63" s="15" t="s">
        <v>461</v>
      </c>
      <c r="B63" s="15"/>
      <c r="C63" s="15"/>
      <c r="D63" s="15"/>
      <c r="E63" s="15"/>
      <c r="F63" s="15"/>
      <c r="G63" s="15"/>
      <c r="H63" s="15"/>
      <c r="I63" s="15"/>
      <c r="J63" s="15"/>
      <c r="K63" s="15"/>
      <c r="L63" s="15"/>
      <c r="M63" s="15"/>
      <c r="N63" s="15"/>
      <c r="O63" s="15"/>
    </row>
    <row r="64" ht="20.25" customHeight="1" spans="1:15">
      <c r="A64" s="17"/>
      <c r="B64" s="17"/>
      <c r="C64" s="18" t="s">
        <v>462</v>
      </c>
      <c r="D64" s="18"/>
      <c r="E64" s="18"/>
      <c r="G64" s="17"/>
      <c r="H64" s="17"/>
      <c r="I64" s="17"/>
      <c r="J64" s="17"/>
      <c r="K64" s="19" t="s">
        <v>463</v>
      </c>
      <c r="L64" s="19"/>
      <c r="M64" s="17"/>
      <c r="N64" s="17"/>
      <c r="O64" s="17"/>
    </row>
    <row r="65" ht="20.25" customHeight="1" spans="1:15">
      <c r="A65" s="17"/>
      <c r="B65" s="17"/>
      <c r="C65" s="20" t="s">
        <v>464</v>
      </c>
      <c r="D65" s="20"/>
      <c r="E65" s="20"/>
      <c r="G65" s="21"/>
      <c r="H65" s="21"/>
      <c r="I65" s="21"/>
      <c r="J65" s="21"/>
      <c r="K65" s="56">
        <f ca="1">资产负债表!C7</f>
        <v>145.91</v>
      </c>
      <c r="L65" s="56"/>
      <c r="M65" s="17"/>
      <c r="N65" s="17"/>
      <c r="O65" s="17"/>
    </row>
    <row r="66" ht="20.25" customHeight="1" spans="1:15">
      <c r="A66" s="17"/>
      <c r="B66" s="17"/>
      <c r="C66" s="22" t="s">
        <v>465</v>
      </c>
      <c r="D66" s="22"/>
      <c r="E66" s="22"/>
      <c r="G66" s="21"/>
      <c r="H66" s="21"/>
      <c r="I66" s="21"/>
      <c r="J66" s="21"/>
      <c r="K66" s="56">
        <f ca="1">资产负债表!C9</f>
        <v>657944.67</v>
      </c>
      <c r="L66" s="56"/>
      <c r="M66" s="17"/>
      <c r="N66" s="17"/>
      <c r="O66" s="17"/>
    </row>
    <row r="67" ht="20.25" customHeight="1" spans="1:15">
      <c r="A67" s="17"/>
      <c r="B67" s="17"/>
      <c r="C67" s="22" t="s">
        <v>466</v>
      </c>
      <c r="D67" s="22"/>
      <c r="E67" s="22"/>
      <c r="G67" s="21"/>
      <c r="H67" s="21"/>
      <c r="I67" s="21"/>
      <c r="J67" s="21"/>
      <c r="K67" s="56">
        <v>440000</v>
      </c>
      <c r="L67" s="56"/>
      <c r="M67" s="17"/>
      <c r="N67" s="17"/>
      <c r="O67" s="17"/>
    </row>
    <row r="68" ht="20.25" customHeight="1" spans="1:15">
      <c r="A68" s="17"/>
      <c r="B68" s="17"/>
      <c r="C68" s="12" t="s">
        <v>467</v>
      </c>
      <c r="D68" s="12"/>
      <c r="E68" s="12"/>
      <c r="F68" s="12"/>
      <c r="G68" s="17"/>
      <c r="H68" s="17"/>
      <c r="I68" s="17"/>
      <c r="J68" s="17"/>
      <c r="K68" s="57">
        <f ca="1">SUM(K65:L67)</f>
        <v>1098090.58</v>
      </c>
      <c r="L68" s="57"/>
      <c r="M68" s="17"/>
      <c r="N68" s="17"/>
      <c r="O68" s="17"/>
    </row>
    <row r="69" ht="7.5" customHeight="1" spans="1:15">
      <c r="A69" s="17"/>
      <c r="B69" s="17"/>
      <c r="C69" s="17"/>
      <c r="D69" s="17"/>
      <c r="E69" s="12"/>
      <c r="F69" s="12"/>
      <c r="G69" s="17"/>
      <c r="H69" s="17"/>
      <c r="I69" s="17"/>
      <c r="J69" s="17"/>
      <c r="K69" s="58"/>
      <c r="L69" s="58"/>
      <c r="M69" s="17"/>
      <c r="N69" s="17"/>
      <c r="O69" s="17"/>
    </row>
    <row r="70" ht="36" customHeight="1" spans="1:15">
      <c r="A70" s="17"/>
      <c r="B70" s="12" t="s">
        <v>468</v>
      </c>
      <c r="C70" s="12"/>
      <c r="D70" s="12"/>
      <c r="E70" s="12"/>
      <c r="F70" s="12"/>
      <c r="G70" s="12"/>
      <c r="H70" s="12"/>
      <c r="I70" s="12"/>
      <c r="J70" s="12"/>
      <c r="K70" s="12"/>
      <c r="L70" s="12"/>
      <c r="M70" s="12"/>
      <c r="N70" s="12"/>
      <c r="O70" s="12"/>
    </row>
    <row r="71" s="3" customFormat="1" ht="28.5" customHeight="1" spans="1:15">
      <c r="A71" s="8" t="s">
        <v>469</v>
      </c>
      <c r="B71" s="8"/>
      <c r="C71" s="8"/>
      <c r="D71" s="8"/>
      <c r="E71" s="8"/>
      <c r="F71" s="8"/>
      <c r="G71" s="8"/>
      <c r="H71" s="8"/>
      <c r="I71" s="8"/>
      <c r="J71" s="8"/>
      <c r="K71" s="8"/>
      <c r="L71" s="8"/>
      <c r="M71" s="8"/>
      <c r="N71" s="8"/>
      <c r="O71" s="8"/>
    </row>
    <row r="72" ht="20.25" customHeight="1" spans="2:14">
      <c r="B72" s="23" t="s">
        <v>470</v>
      </c>
      <c r="C72" s="23"/>
      <c r="D72" s="24"/>
      <c r="E72" s="24"/>
      <c r="G72" s="23" t="s">
        <v>463</v>
      </c>
      <c r="H72" s="23"/>
      <c r="I72" s="23"/>
      <c r="L72" s="23" t="s">
        <v>471</v>
      </c>
      <c r="M72" s="23"/>
      <c r="N72" s="23"/>
    </row>
    <row r="73" ht="20.25" customHeight="1" spans="2:14">
      <c r="B73" s="25" t="s">
        <v>472</v>
      </c>
      <c r="C73" s="25"/>
      <c r="D73" s="25"/>
      <c r="E73" s="25"/>
      <c r="G73" s="26">
        <f ca="1">资产负债表!C18</f>
        <v>46367.39</v>
      </c>
      <c r="H73" s="26"/>
      <c r="I73" s="26"/>
      <c r="L73" s="59">
        <f ca="1">G73/G74</f>
        <v>1</v>
      </c>
      <c r="M73" s="59"/>
      <c r="N73" s="59"/>
    </row>
    <row r="74" ht="20.25" customHeight="1" spans="2:14">
      <c r="B74" s="5" t="s">
        <v>473</v>
      </c>
      <c r="C74" s="5"/>
      <c r="D74" s="27"/>
      <c r="E74" s="27"/>
      <c r="G74" s="28">
        <f ca="1">SUM(G73:I73)</f>
        <v>46367.39</v>
      </c>
      <c r="H74" s="28"/>
      <c r="I74" s="28"/>
      <c r="J74" s="60"/>
      <c r="K74" s="60"/>
      <c r="L74" s="61">
        <f ca="1">SUM(L73:N73)</f>
        <v>1</v>
      </c>
      <c r="M74" s="61"/>
      <c r="N74" s="61"/>
    </row>
    <row r="75" ht="12.75" customHeight="1" spans="2:14">
      <c r="B75" s="5"/>
      <c r="C75" s="5"/>
      <c r="D75" s="27"/>
      <c r="E75" s="27"/>
      <c r="G75" s="29"/>
      <c r="H75" s="29"/>
      <c r="I75" s="29"/>
      <c r="J75" s="60"/>
      <c r="K75" s="60"/>
      <c r="L75" s="62"/>
      <c r="M75" s="62"/>
      <c r="N75" s="62"/>
    </row>
    <row r="76" ht="20.25" customHeight="1" spans="2:15">
      <c r="B76" s="16" t="s">
        <v>474</v>
      </c>
      <c r="C76" s="16"/>
      <c r="D76" s="16"/>
      <c r="E76" s="16"/>
      <c r="F76" s="16"/>
      <c r="G76" s="16"/>
      <c r="H76" s="16"/>
      <c r="I76" s="16"/>
      <c r="J76" s="16"/>
      <c r="K76" s="16"/>
      <c r="L76" s="16"/>
      <c r="M76" s="16"/>
      <c r="N76" s="16"/>
      <c r="O76" s="16"/>
    </row>
    <row r="77" ht="20.25" customHeight="1" spans="2:15">
      <c r="B77" s="23" t="s">
        <v>475</v>
      </c>
      <c r="C77" s="23"/>
      <c r="D77" s="23"/>
      <c r="E77" s="23"/>
      <c r="F77" s="23"/>
      <c r="G77" s="29"/>
      <c r="H77" s="30" t="s">
        <v>476</v>
      </c>
      <c r="I77" s="30"/>
      <c r="J77" s="60"/>
      <c r="K77" s="63" t="s">
        <v>477</v>
      </c>
      <c r="L77" s="63"/>
      <c r="M77" s="62"/>
      <c r="N77" s="64" t="s">
        <v>470</v>
      </c>
      <c r="O77" s="64"/>
    </row>
    <row r="78" ht="20.25" customHeight="1" spans="2:15">
      <c r="B78" s="31" t="s">
        <v>478</v>
      </c>
      <c r="C78" s="31"/>
      <c r="D78" s="31"/>
      <c r="E78" s="31"/>
      <c r="F78" s="31"/>
      <c r="G78" s="32"/>
      <c r="H78" s="33">
        <v>23300</v>
      </c>
      <c r="I78" s="33"/>
      <c r="J78" s="65"/>
      <c r="K78" s="66" t="s">
        <v>479</v>
      </c>
      <c r="L78" s="66"/>
      <c r="M78" s="67"/>
      <c r="N78" s="67" t="s">
        <v>472</v>
      </c>
      <c r="O78" s="67"/>
    </row>
    <row r="79" ht="20.25" customHeight="1" spans="2:15">
      <c r="B79" s="31" t="s">
        <v>480</v>
      </c>
      <c r="C79" s="31"/>
      <c r="D79" s="31"/>
      <c r="E79" s="31"/>
      <c r="F79" s="31"/>
      <c r="G79" s="32"/>
      <c r="H79" s="34">
        <v>10597.78</v>
      </c>
      <c r="I79" s="34"/>
      <c r="J79" s="65"/>
      <c r="K79" s="66" t="s">
        <v>481</v>
      </c>
      <c r="L79" s="66"/>
      <c r="M79" s="67"/>
      <c r="N79" s="67" t="s">
        <v>472</v>
      </c>
      <c r="O79" s="67"/>
    </row>
    <row r="80" ht="20.25" customHeight="1" spans="2:15">
      <c r="B80" s="31" t="s">
        <v>482</v>
      </c>
      <c r="C80" s="31"/>
      <c r="D80" s="31"/>
      <c r="E80" s="31"/>
      <c r="F80" s="31"/>
      <c r="G80" s="32"/>
      <c r="H80" s="35" t="s">
        <v>483</v>
      </c>
      <c r="I80" s="35"/>
      <c r="J80" s="65"/>
      <c r="K80" s="66" t="s">
        <v>481</v>
      </c>
      <c r="L80" s="66"/>
      <c r="M80" s="67"/>
      <c r="N80" s="67" t="s">
        <v>472</v>
      </c>
      <c r="O80" s="67"/>
    </row>
    <row r="81" ht="20.25" customHeight="1" spans="2:15">
      <c r="B81" s="31" t="s">
        <v>484</v>
      </c>
      <c r="C81" s="31"/>
      <c r="D81" s="31"/>
      <c r="E81" s="31"/>
      <c r="F81" s="31"/>
      <c r="G81" s="32"/>
      <c r="H81" s="33">
        <v>12300</v>
      </c>
      <c r="I81" s="33"/>
      <c r="J81" s="65"/>
      <c r="K81" s="66" t="s">
        <v>485</v>
      </c>
      <c r="L81" s="66"/>
      <c r="M81" s="67"/>
      <c r="N81" s="67" t="s">
        <v>472</v>
      </c>
      <c r="O81" s="67"/>
    </row>
    <row r="82" ht="8.25" customHeight="1" spans="2:15">
      <c r="B82" s="31"/>
      <c r="C82" s="31"/>
      <c r="D82" s="31"/>
      <c r="E82" s="31"/>
      <c r="F82" s="31"/>
      <c r="G82" s="32"/>
      <c r="H82" s="33"/>
      <c r="I82" s="33"/>
      <c r="J82" s="65"/>
      <c r="K82" s="66"/>
      <c r="L82" s="66"/>
      <c r="M82" s="67"/>
      <c r="N82" s="67"/>
      <c r="O82" s="67"/>
    </row>
    <row r="83" ht="20.25" customHeight="1" spans="1:15">
      <c r="A83" s="8" t="s">
        <v>486</v>
      </c>
      <c r="B83" s="8"/>
      <c r="C83" s="8"/>
      <c r="D83" s="8"/>
      <c r="E83" s="8"/>
      <c r="F83" s="8"/>
      <c r="G83" s="8"/>
      <c r="H83" s="8"/>
      <c r="I83" s="8"/>
      <c r="J83" s="8"/>
      <c r="K83" s="8"/>
      <c r="L83" s="8"/>
      <c r="M83" s="8"/>
      <c r="N83" s="8"/>
      <c r="O83" s="8"/>
    </row>
    <row r="84" ht="20.25" customHeight="1" spans="1:15">
      <c r="A84" s="17"/>
      <c r="B84" s="17"/>
      <c r="C84" s="18" t="s">
        <v>462</v>
      </c>
      <c r="D84" s="18"/>
      <c r="E84" s="18"/>
      <c r="G84" s="17"/>
      <c r="H84" s="17"/>
      <c r="I84" s="17"/>
      <c r="J84" s="17"/>
      <c r="K84" s="19" t="s">
        <v>463</v>
      </c>
      <c r="L84" s="19"/>
      <c r="M84" s="17"/>
      <c r="N84" s="17"/>
      <c r="O84" s="17"/>
    </row>
    <row r="85" ht="20.25" customHeight="1" spans="1:15">
      <c r="A85" s="17"/>
      <c r="B85" s="17"/>
      <c r="C85" s="22" t="s">
        <v>487</v>
      </c>
      <c r="D85" s="22"/>
      <c r="E85" s="22"/>
      <c r="G85" s="21"/>
      <c r="H85" s="21"/>
      <c r="I85" s="21"/>
      <c r="J85" s="21"/>
      <c r="K85" s="26">
        <v>6987.5</v>
      </c>
      <c r="L85" s="26"/>
      <c r="M85" s="17"/>
      <c r="N85" s="17"/>
      <c r="O85" s="17"/>
    </row>
    <row r="86" ht="20.25" customHeight="1" spans="1:15">
      <c r="A86" s="17"/>
      <c r="B86" s="17"/>
      <c r="C86" s="17" t="s">
        <v>467</v>
      </c>
      <c r="D86" s="17"/>
      <c r="E86" s="17"/>
      <c r="F86" s="17"/>
      <c r="G86" s="17"/>
      <c r="H86" s="17"/>
      <c r="I86" s="17"/>
      <c r="J86" s="17"/>
      <c r="K86" s="28">
        <f>SUM(K85:L85)</f>
        <v>6987.5</v>
      </c>
      <c r="L86" s="28"/>
      <c r="M86" s="17"/>
      <c r="N86" s="17"/>
      <c r="O86" s="17"/>
    </row>
    <row r="87" ht="10.5" customHeight="1" spans="2:14">
      <c r="B87" s="5"/>
      <c r="C87" s="5"/>
      <c r="D87" s="27"/>
      <c r="E87" s="27"/>
      <c r="G87" s="29"/>
      <c r="H87" s="29"/>
      <c r="I87" s="29"/>
      <c r="J87" s="60"/>
      <c r="K87" s="60"/>
      <c r="L87" s="62"/>
      <c r="M87" s="62"/>
      <c r="N87" s="62"/>
    </row>
    <row r="88" s="3" customFormat="1" ht="24.75" customHeight="1" spans="1:15">
      <c r="A88" s="8" t="s">
        <v>488</v>
      </c>
      <c r="B88" s="8"/>
      <c r="C88" s="8"/>
      <c r="D88" s="8"/>
      <c r="E88" s="8"/>
      <c r="F88" s="8"/>
      <c r="G88" s="8"/>
      <c r="H88" s="8"/>
      <c r="I88" s="8"/>
      <c r="J88" s="8"/>
      <c r="K88" s="8"/>
      <c r="L88" s="8"/>
      <c r="M88" s="8"/>
      <c r="N88" s="8"/>
      <c r="O88" s="8"/>
    </row>
    <row r="89" ht="20.25" customHeight="1" spans="2:15">
      <c r="B89" s="36" t="s">
        <v>489</v>
      </c>
      <c r="C89" s="36"/>
      <c r="D89" s="37"/>
      <c r="E89" s="23" t="s">
        <v>490</v>
      </c>
      <c r="F89" s="23"/>
      <c r="G89" s="37"/>
      <c r="H89" s="23" t="s">
        <v>491</v>
      </c>
      <c r="I89" s="23"/>
      <c r="J89" s="37"/>
      <c r="K89" s="23" t="s">
        <v>492</v>
      </c>
      <c r="L89" s="23"/>
      <c r="M89" s="53"/>
      <c r="N89" s="23" t="s">
        <v>463</v>
      </c>
      <c r="O89" s="23"/>
    </row>
    <row r="90" ht="20.25" customHeight="1" spans="2:15">
      <c r="B90" s="38" t="s">
        <v>493</v>
      </c>
      <c r="C90" s="38"/>
      <c r="D90" s="37">
        <v>2398.65</v>
      </c>
      <c r="E90" s="32">
        <v>2398.65</v>
      </c>
      <c r="F90" s="32"/>
      <c r="G90" s="39"/>
      <c r="H90" s="32">
        <v>0</v>
      </c>
      <c r="I90" s="32"/>
      <c r="J90" s="39"/>
      <c r="K90" s="32">
        <v>2398.65</v>
      </c>
      <c r="L90" s="32"/>
      <c r="M90" s="53"/>
      <c r="N90" s="68">
        <f t="shared" ref="N90:N98" si="0">E90+H90-K90</f>
        <v>0</v>
      </c>
      <c r="O90" s="68"/>
    </row>
    <row r="91" ht="20.25" customHeight="1" spans="2:15">
      <c r="B91" s="38" t="s">
        <v>494</v>
      </c>
      <c r="C91" s="38"/>
      <c r="D91" s="37"/>
      <c r="E91" s="32">
        <v>327.44</v>
      </c>
      <c r="F91" s="32"/>
      <c r="G91" s="39"/>
      <c r="H91" s="32">
        <v>0</v>
      </c>
      <c r="I91" s="32"/>
      <c r="J91" s="39"/>
      <c r="K91" s="32">
        <v>327.44</v>
      </c>
      <c r="L91" s="32"/>
      <c r="M91" s="53"/>
      <c r="N91" s="29">
        <f t="shared" si="0"/>
        <v>0</v>
      </c>
      <c r="O91" s="29"/>
    </row>
    <row r="92" ht="20.25" customHeight="1" spans="2:15">
      <c r="B92" s="40" t="s">
        <v>495</v>
      </c>
      <c r="C92" s="38"/>
      <c r="D92" s="37"/>
      <c r="E92" s="32">
        <v>13223.15</v>
      </c>
      <c r="F92" s="32"/>
      <c r="G92" s="39"/>
      <c r="H92" s="32">
        <v>0</v>
      </c>
      <c r="I92" s="32"/>
      <c r="J92" s="39"/>
      <c r="K92" s="32">
        <v>13223.15</v>
      </c>
      <c r="L92" s="32"/>
      <c r="M92" s="53"/>
      <c r="N92" s="29">
        <f t="shared" si="0"/>
        <v>0</v>
      </c>
      <c r="O92" s="29"/>
    </row>
    <row r="93" ht="20.25" customHeight="1" spans="2:15">
      <c r="B93" s="38" t="s">
        <v>496</v>
      </c>
      <c r="C93" s="38"/>
      <c r="D93" s="37"/>
      <c r="E93" s="32">
        <v>2961.16</v>
      </c>
      <c r="F93" s="32"/>
      <c r="G93" s="39"/>
      <c r="H93" s="32">
        <v>0</v>
      </c>
      <c r="I93" s="32"/>
      <c r="J93" s="39"/>
      <c r="K93" s="32">
        <v>2961.16</v>
      </c>
      <c r="L93" s="32"/>
      <c r="M93" s="53"/>
      <c r="N93" s="29">
        <f t="shared" si="0"/>
        <v>0</v>
      </c>
      <c r="O93" s="29"/>
    </row>
    <row r="94" ht="20.25" customHeight="1" spans="2:15">
      <c r="B94" s="40" t="s">
        <v>497</v>
      </c>
      <c r="C94" s="38"/>
      <c r="D94" s="37"/>
      <c r="E94" s="32">
        <v>800.36</v>
      </c>
      <c r="F94" s="32"/>
      <c r="G94" s="39"/>
      <c r="H94" s="32">
        <v>0</v>
      </c>
      <c r="I94" s="32"/>
      <c r="J94" s="39"/>
      <c r="K94" s="32">
        <v>800.36</v>
      </c>
      <c r="L94" s="32"/>
      <c r="M94" s="53"/>
      <c r="N94" s="29">
        <f t="shared" si="0"/>
        <v>0</v>
      </c>
      <c r="O94" s="29"/>
    </row>
    <row r="95" ht="20.25" customHeight="1" spans="2:15">
      <c r="B95" s="38" t="s">
        <v>498</v>
      </c>
      <c r="C95" s="38"/>
      <c r="D95" s="37"/>
      <c r="E95" s="32">
        <v>3679.58</v>
      </c>
      <c r="F95" s="32"/>
      <c r="G95" s="39"/>
      <c r="H95" s="32">
        <v>0</v>
      </c>
      <c r="I95" s="32"/>
      <c r="J95" s="39"/>
      <c r="K95" s="32">
        <v>3679.58</v>
      </c>
      <c r="L95" s="32"/>
      <c r="M95" s="53"/>
      <c r="N95" s="29">
        <f t="shared" si="0"/>
        <v>0</v>
      </c>
      <c r="O95" s="29"/>
    </row>
    <row r="96" ht="20.25" customHeight="1" spans="2:15">
      <c r="B96" s="40" t="s">
        <v>499</v>
      </c>
      <c r="C96" s="38"/>
      <c r="D96" s="37"/>
      <c r="E96" s="32">
        <v>71.06</v>
      </c>
      <c r="F96" s="32"/>
      <c r="G96" s="39"/>
      <c r="H96" s="32">
        <v>0</v>
      </c>
      <c r="I96" s="32"/>
      <c r="J96" s="39"/>
      <c r="K96" s="32">
        <v>71.06</v>
      </c>
      <c r="L96" s="32"/>
      <c r="M96" s="53"/>
      <c r="N96" s="29">
        <f t="shared" si="0"/>
        <v>0</v>
      </c>
      <c r="O96" s="29"/>
    </row>
    <row r="97" ht="20.25" customHeight="1" spans="2:15">
      <c r="B97" s="38" t="s">
        <v>500</v>
      </c>
      <c r="C97" s="38"/>
      <c r="D97" s="37"/>
      <c r="E97" s="32">
        <v>265785.05</v>
      </c>
      <c r="F97" s="32"/>
      <c r="G97" s="39"/>
      <c r="H97" s="41">
        <v>205597</v>
      </c>
      <c r="I97" s="41"/>
      <c r="J97" s="39"/>
      <c r="K97" s="32">
        <v>36254.92</v>
      </c>
      <c r="L97" s="32"/>
      <c r="M97" s="53"/>
      <c r="N97" s="29">
        <f t="shared" si="0"/>
        <v>435127.13</v>
      </c>
      <c r="O97" s="29"/>
    </row>
    <row r="98" ht="20.25" customHeight="1" spans="2:15">
      <c r="B98" s="40" t="s">
        <v>501</v>
      </c>
      <c r="C98" s="38"/>
      <c r="D98" s="37"/>
      <c r="E98" s="32">
        <v>1449.77</v>
      </c>
      <c r="F98" s="32"/>
      <c r="G98" s="39"/>
      <c r="H98" s="32">
        <v>0</v>
      </c>
      <c r="I98" s="32"/>
      <c r="J98" s="39"/>
      <c r="K98" s="32">
        <v>1449.77</v>
      </c>
      <c r="L98" s="32"/>
      <c r="M98" s="53"/>
      <c r="N98" s="29">
        <f t="shared" si="0"/>
        <v>0</v>
      </c>
      <c r="O98" s="29"/>
    </row>
    <row r="99" ht="20.25" customHeight="1" spans="2:15">
      <c r="B99" s="5" t="s">
        <v>467</v>
      </c>
      <c r="C99" s="5"/>
      <c r="D99" s="42"/>
      <c r="E99" s="28">
        <f>SUM(E90:F98)</f>
        <v>290696.22</v>
      </c>
      <c r="F99" s="28"/>
      <c r="G99" s="29"/>
      <c r="H99" s="28">
        <f>SUM(H90:I98)</f>
        <v>205597</v>
      </c>
      <c r="I99" s="28"/>
      <c r="J99" s="29"/>
      <c r="K99" s="28">
        <f>SUM(K90:L98)</f>
        <v>61166.09</v>
      </c>
      <c r="L99" s="28"/>
      <c r="M99" s="29"/>
      <c r="N99" s="28">
        <f>SUM(N90:O98)</f>
        <v>435127.13</v>
      </c>
      <c r="O99" s="28"/>
    </row>
    <row r="100" ht="7.5" customHeight="1" spans="2:15">
      <c r="B100" s="5"/>
      <c r="C100" s="5"/>
      <c r="D100" s="42"/>
      <c r="E100" s="29"/>
      <c r="F100" s="29"/>
      <c r="G100" s="29"/>
      <c r="H100" s="29"/>
      <c r="I100" s="29"/>
      <c r="J100" s="29"/>
      <c r="K100" s="29"/>
      <c r="L100" s="29"/>
      <c r="M100" s="29"/>
      <c r="N100" s="29"/>
      <c r="O100" s="29"/>
    </row>
    <row r="101" ht="24.75" customHeight="1" spans="1:15">
      <c r="A101" s="8" t="s">
        <v>502</v>
      </c>
      <c r="B101" s="8"/>
      <c r="C101" s="8"/>
      <c r="D101" s="8"/>
      <c r="E101" s="8"/>
      <c r="F101" s="8"/>
      <c r="G101" s="8"/>
      <c r="H101" s="8"/>
      <c r="I101" s="8"/>
      <c r="J101" s="8"/>
      <c r="K101" s="8"/>
      <c r="L101" s="8"/>
      <c r="M101" s="8"/>
      <c r="N101" s="8"/>
      <c r="O101" s="8"/>
    </row>
    <row r="102" ht="20.25" customHeight="1" spans="2:15">
      <c r="B102" s="36" t="s">
        <v>503</v>
      </c>
      <c r="C102" s="36"/>
      <c r="D102" s="37"/>
      <c r="E102" s="23" t="s">
        <v>490</v>
      </c>
      <c r="F102" s="23"/>
      <c r="G102" s="37"/>
      <c r="H102" s="23" t="s">
        <v>491</v>
      </c>
      <c r="I102" s="23"/>
      <c r="J102" s="37"/>
      <c r="K102" s="23" t="s">
        <v>504</v>
      </c>
      <c r="L102" s="23"/>
      <c r="M102" s="53"/>
      <c r="N102" s="23" t="s">
        <v>463</v>
      </c>
      <c r="O102" s="23"/>
    </row>
    <row r="103" ht="0.75" customHeight="1" spans="2:15">
      <c r="B103" s="43" t="s">
        <v>505</v>
      </c>
      <c r="C103" s="43"/>
      <c r="D103" s="39"/>
      <c r="E103" s="32"/>
      <c r="F103" s="32"/>
      <c r="G103" s="39"/>
      <c r="H103" s="32"/>
      <c r="I103" s="32"/>
      <c r="J103" s="39"/>
      <c r="K103" s="32">
        <v>0</v>
      </c>
      <c r="L103" s="32"/>
      <c r="M103" s="69"/>
      <c r="N103" s="32">
        <f t="shared" ref="N103:N111" si="1">E103+H103-K103</f>
        <v>0</v>
      </c>
      <c r="O103" s="32"/>
    </row>
    <row r="104" ht="21" customHeight="1" spans="2:15">
      <c r="B104" s="44" t="s">
        <v>506</v>
      </c>
      <c r="C104" s="44"/>
      <c r="D104" s="45"/>
      <c r="E104" s="32">
        <v>616846</v>
      </c>
      <c r="F104" s="32"/>
      <c r="G104" s="32"/>
      <c r="H104" s="32">
        <f>SUM(H105:I107)</f>
        <v>41195</v>
      </c>
      <c r="I104" s="32"/>
      <c r="J104" s="32"/>
      <c r="K104" s="32">
        <f>SUM(K105:L107)</f>
        <v>0</v>
      </c>
      <c r="L104" s="32"/>
      <c r="M104" s="32"/>
      <c r="N104" s="32">
        <f>SUM(N105:O107)</f>
        <v>658041</v>
      </c>
      <c r="O104" s="32"/>
    </row>
    <row r="105" ht="21" customHeight="1" spans="2:15">
      <c r="B105" s="46" t="s">
        <v>507</v>
      </c>
      <c r="C105" s="46"/>
      <c r="D105" s="46"/>
      <c r="E105" s="32">
        <v>39339</v>
      </c>
      <c r="F105" s="32"/>
      <c r="G105" s="32"/>
      <c r="H105" s="32">
        <v>40605</v>
      </c>
      <c r="I105" s="32"/>
      <c r="J105" s="32"/>
      <c r="K105" s="32">
        <v>0</v>
      </c>
      <c r="L105" s="32"/>
      <c r="M105" s="32"/>
      <c r="N105" s="32">
        <f t="shared" ref="N105:N107" si="2">E105+H105-K105</f>
        <v>79944</v>
      </c>
      <c r="O105" s="32"/>
    </row>
    <row r="106" ht="21" customHeight="1" spans="2:15">
      <c r="B106" s="44" t="s">
        <v>508</v>
      </c>
      <c r="C106" s="44"/>
      <c r="D106" s="45"/>
      <c r="E106" s="32">
        <v>552658</v>
      </c>
      <c r="F106" s="32"/>
      <c r="G106" s="32"/>
      <c r="H106" s="32">
        <v>0</v>
      </c>
      <c r="I106" s="32"/>
      <c r="J106" s="32"/>
      <c r="K106" s="32"/>
      <c r="L106" s="32"/>
      <c r="M106" s="32"/>
      <c r="N106" s="32">
        <f t="shared" si="2"/>
        <v>552658</v>
      </c>
      <c r="O106" s="32"/>
    </row>
    <row r="107" ht="21" customHeight="1" spans="2:15">
      <c r="B107" s="44" t="s">
        <v>509</v>
      </c>
      <c r="C107" s="44"/>
      <c r="D107" s="45"/>
      <c r="E107" s="32">
        <v>24849</v>
      </c>
      <c r="F107" s="32"/>
      <c r="G107" s="32"/>
      <c r="H107" s="47">
        <v>590</v>
      </c>
      <c r="I107" s="41"/>
      <c r="J107" s="32"/>
      <c r="K107" s="32">
        <v>0</v>
      </c>
      <c r="L107" s="32"/>
      <c r="M107" s="32"/>
      <c r="N107" s="32">
        <f t="shared" si="2"/>
        <v>25439</v>
      </c>
      <c r="O107" s="32"/>
    </row>
    <row r="108" ht="0.75" customHeight="1" spans="2:15">
      <c r="B108" s="44" t="s">
        <v>510</v>
      </c>
      <c r="C108" s="44"/>
      <c r="D108" s="45"/>
      <c r="E108" s="32">
        <v>0</v>
      </c>
      <c r="F108" s="32"/>
      <c r="G108" s="32"/>
      <c r="H108" s="32">
        <v>0</v>
      </c>
      <c r="I108" s="32"/>
      <c r="J108" s="32"/>
      <c r="K108" s="32">
        <v>0</v>
      </c>
      <c r="L108" s="32"/>
      <c r="M108" s="32"/>
      <c r="N108" s="32">
        <f t="shared" si="1"/>
        <v>0</v>
      </c>
      <c r="O108" s="32"/>
    </row>
    <row r="109" ht="21" hidden="1" customHeight="1" spans="2:15">
      <c r="B109" s="44" t="s">
        <v>511</v>
      </c>
      <c r="C109" s="44"/>
      <c r="D109" s="45"/>
      <c r="E109" s="32">
        <v>0</v>
      </c>
      <c r="F109" s="32"/>
      <c r="G109" s="32"/>
      <c r="H109" s="32">
        <v>0</v>
      </c>
      <c r="I109" s="32"/>
      <c r="J109" s="32"/>
      <c r="K109" s="32">
        <v>0</v>
      </c>
      <c r="L109" s="32"/>
      <c r="M109" s="32"/>
      <c r="N109" s="32">
        <f t="shared" si="1"/>
        <v>0</v>
      </c>
      <c r="O109" s="32"/>
    </row>
    <row r="110" ht="21" hidden="1" customHeight="1" spans="2:15">
      <c r="B110" s="44" t="s">
        <v>512</v>
      </c>
      <c r="C110" s="44"/>
      <c r="D110" s="45"/>
      <c r="E110" s="32">
        <v>0</v>
      </c>
      <c r="F110" s="32"/>
      <c r="G110" s="32"/>
      <c r="H110" s="32"/>
      <c r="I110" s="32"/>
      <c r="J110" s="32"/>
      <c r="K110" s="32">
        <v>0</v>
      </c>
      <c r="L110" s="32"/>
      <c r="M110" s="32"/>
      <c r="N110" s="32">
        <f t="shared" si="1"/>
        <v>0</v>
      </c>
      <c r="O110" s="32"/>
    </row>
    <row r="111" ht="31.5" customHeight="1" spans="2:15">
      <c r="B111" s="48" t="s">
        <v>513</v>
      </c>
      <c r="C111" s="48"/>
      <c r="D111" s="45"/>
      <c r="E111" s="32">
        <v>19194.5</v>
      </c>
      <c r="F111" s="32"/>
      <c r="G111" s="32"/>
      <c r="H111" s="32">
        <v>2049</v>
      </c>
      <c r="I111" s="32"/>
      <c r="J111" s="32"/>
      <c r="K111" s="32">
        <v>0</v>
      </c>
      <c r="L111" s="32"/>
      <c r="M111" s="32"/>
      <c r="N111" s="32">
        <f t="shared" si="1"/>
        <v>21243.5</v>
      </c>
      <c r="O111" s="32"/>
    </row>
    <row r="112" ht="16.5" customHeight="1" spans="2:15">
      <c r="B112" s="49" t="s">
        <v>467</v>
      </c>
      <c r="C112" s="49"/>
      <c r="D112" s="2"/>
      <c r="E112" s="50">
        <f>SUM(E103:F104,E108:F111)</f>
        <v>636040.5</v>
      </c>
      <c r="F112" s="50"/>
      <c r="G112" s="33"/>
      <c r="H112" s="50">
        <f>SUM(H103:I104,H108:I111)</f>
        <v>43244</v>
      </c>
      <c r="I112" s="50"/>
      <c r="J112" s="33"/>
      <c r="K112" s="50">
        <f>SUM(K103:L104,K108:L111)</f>
        <v>0</v>
      </c>
      <c r="L112" s="50"/>
      <c r="M112" s="33"/>
      <c r="N112" s="50">
        <f>SUM(N103:O104,N108:O111)</f>
        <v>679284.5</v>
      </c>
      <c r="O112" s="50"/>
    </row>
    <row r="113" ht="12" customHeight="1" spans="2:15">
      <c r="B113" s="31" t="s">
        <v>514</v>
      </c>
      <c r="C113" s="31"/>
      <c r="D113" s="2"/>
      <c r="E113" s="2"/>
      <c r="F113" s="2"/>
      <c r="G113" s="2"/>
      <c r="H113" s="2"/>
      <c r="I113" s="2"/>
      <c r="J113" s="2"/>
      <c r="K113" s="2"/>
      <c r="L113" s="2"/>
      <c r="M113" s="2"/>
      <c r="N113" s="2"/>
      <c r="O113" s="2"/>
    </row>
    <row r="114" ht="0.75" hidden="1" customHeight="1" spans="2:15">
      <c r="B114" s="48" t="str">
        <f>B103</f>
        <v>1、土地、房屋及构筑物</v>
      </c>
      <c r="C114" s="48"/>
      <c r="D114" s="45"/>
      <c r="E114" s="32"/>
      <c r="F114" s="32"/>
      <c r="G114" s="32"/>
      <c r="H114" s="32"/>
      <c r="I114" s="32"/>
      <c r="J114" s="32"/>
      <c r="K114" s="32">
        <v>0</v>
      </c>
      <c r="L114" s="32"/>
      <c r="M114" s="32"/>
      <c r="N114" s="32">
        <f t="shared" ref="N114:N121" si="3">E114+H114-K114</f>
        <v>0</v>
      </c>
      <c r="O114" s="32"/>
    </row>
    <row r="115" ht="21" customHeight="1" spans="2:15">
      <c r="B115" s="44" t="str">
        <f>B104</f>
        <v>1、通用设备</v>
      </c>
      <c r="C115" s="44"/>
      <c r="D115" s="45"/>
      <c r="E115" s="32">
        <v>170573.37</v>
      </c>
      <c r="F115" s="32"/>
      <c r="G115" s="32"/>
      <c r="H115" s="32">
        <f>SUM(H116:I118)</f>
        <v>70119.87</v>
      </c>
      <c r="I115" s="32"/>
      <c r="J115" s="32"/>
      <c r="K115" s="32">
        <f>SUM(K116:L118)</f>
        <v>0</v>
      </c>
      <c r="L115" s="32"/>
      <c r="M115" s="32"/>
      <c r="N115" s="32">
        <f>SUM(N116:O118)</f>
        <v>240693.24</v>
      </c>
      <c r="O115" s="32"/>
    </row>
    <row r="116" ht="21" customHeight="1" spans="2:15">
      <c r="B116" s="46" t="s">
        <v>507</v>
      </c>
      <c r="C116" s="46"/>
      <c r="D116" s="46"/>
      <c r="E116" s="32">
        <v>0</v>
      </c>
      <c r="F116" s="32"/>
      <c r="G116" s="32"/>
      <c r="H116" s="32">
        <v>21072.89</v>
      </c>
      <c r="I116" s="32"/>
      <c r="J116" s="32"/>
      <c r="K116" s="32">
        <v>0</v>
      </c>
      <c r="L116" s="32"/>
      <c r="M116" s="32"/>
      <c r="N116" s="32">
        <f t="shared" ref="N116:N118" si="4">E116+H116-K116</f>
        <v>21072.89</v>
      </c>
      <c r="O116" s="32"/>
    </row>
    <row r="117" ht="21" customHeight="1" spans="2:15">
      <c r="B117" s="44" t="s">
        <v>508</v>
      </c>
      <c r="C117" s="44"/>
      <c r="D117" s="45"/>
      <c r="E117" s="32">
        <v>159224.42</v>
      </c>
      <c r="F117" s="32"/>
      <c r="G117" s="32"/>
      <c r="H117" s="32">
        <v>49046.98</v>
      </c>
      <c r="I117" s="32"/>
      <c r="J117" s="32"/>
      <c r="K117" s="32"/>
      <c r="L117" s="32"/>
      <c r="M117" s="32"/>
      <c r="N117" s="32">
        <f t="shared" si="4"/>
        <v>208271.4</v>
      </c>
      <c r="O117" s="32"/>
    </row>
    <row r="118" ht="21" customHeight="1" spans="2:15">
      <c r="B118" s="44" t="s">
        <v>509</v>
      </c>
      <c r="C118" s="44"/>
      <c r="D118" s="45"/>
      <c r="E118" s="32">
        <v>11348.95</v>
      </c>
      <c r="F118" s="32"/>
      <c r="G118" s="32"/>
      <c r="H118" s="32">
        <v>0</v>
      </c>
      <c r="I118" s="32"/>
      <c r="J118" s="32"/>
      <c r="K118" s="32">
        <v>0</v>
      </c>
      <c r="L118" s="32"/>
      <c r="M118" s="32"/>
      <c r="N118" s="32">
        <f t="shared" si="4"/>
        <v>11348.95</v>
      </c>
      <c r="O118" s="32"/>
    </row>
    <row r="119" ht="21" hidden="1" customHeight="1" spans="2:15">
      <c r="B119" s="38" t="str">
        <f t="shared" ref="B119:B121" si="5">B109</f>
        <v>4、文物和陈列品</v>
      </c>
      <c r="C119" s="38"/>
      <c r="D119" s="42"/>
      <c r="E119" s="29">
        <v>0</v>
      </c>
      <c r="F119" s="29"/>
      <c r="G119" s="29"/>
      <c r="H119" s="29">
        <v>0</v>
      </c>
      <c r="I119" s="29"/>
      <c r="J119" s="29"/>
      <c r="K119" s="29">
        <v>0</v>
      </c>
      <c r="L119" s="29"/>
      <c r="M119" s="29"/>
      <c r="N119" s="29">
        <f t="shared" si="3"/>
        <v>0</v>
      </c>
      <c r="O119" s="29"/>
    </row>
    <row r="120" ht="21" hidden="1" customHeight="1" spans="2:15">
      <c r="B120" s="38" t="str">
        <f t="shared" si="5"/>
        <v>5、图书\档案</v>
      </c>
      <c r="C120" s="38"/>
      <c r="D120" s="42"/>
      <c r="E120" s="29">
        <v>0</v>
      </c>
      <c r="F120" s="29"/>
      <c r="G120" s="29"/>
      <c r="H120" s="29"/>
      <c r="I120" s="29"/>
      <c r="J120" s="29"/>
      <c r="K120" s="29">
        <v>0</v>
      </c>
      <c r="L120" s="29"/>
      <c r="M120" s="29"/>
      <c r="N120" s="29">
        <f t="shared" si="3"/>
        <v>0</v>
      </c>
      <c r="O120" s="29"/>
    </row>
    <row r="121" ht="33.75" customHeight="1" spans="2:15">
      <c r="B121" s="20" t="str">
        <f t="shared" si="5"/>
        <v>2、家具\用具\装具及动植物</v>
      </c>
      <c r="C121" s="20"/>
      <c r="D121" s="42"/>
      <c r="E121" s="29">
        <v>15241.96</v>
      </c>
      <c r="F121" s="29"/>
      <c r="G121" s="29"/>
      <c r="H121" s="29">
        <v>0</v>
      </c>
      <c r="I121" s="29"/>
      <c r="J121" s="29"/>
      <c r="K121" s="29">
        <v>0</v>
      </c>
      <c r="L121" s="29"/>
      <c r="M121" s="29"/>
      <c r="N121" s="29">
        <f t="shared" si="3"/>
        <v>15241.96</v>
      </c>
      <c r="O121" s="29"/>
    </row>
    <row r="122" ht="21" customHeight="1" spans="2:15">
      <c r="B122" s="5" t="s">
        <v>467</v>
      </c>
      <c r="C122" s="5"/>
      <c r="E122" s="28">
        <f>SUM(E114:F115,E119:F121)</f>
        <v>185815.33</v>
      </c>
      <c r="F122" s="28"/>
      <c r="G122" s="26"/>
      <c r="H122" s="28">
        <f>SUM(H114:I115,H119:I121)</f>
        <v>70119.87</v>
      </c>
      <c r="I122" s="28"/>
      <c r="J122" s="26"/>
      <c r="K122" s="28">
        <f>SUM(K114:L115,K119:L121)</f>
        <v>0</v>
      </c>
      <c r="L122" s="28"/>
      <c r="M122" s="26"/>
      <c r="N122" s="28">
        <f>SUM(N114:O115,N119:O121)</f>
        <v>255935.2</v>
      </c>
      <c r="O122" s="28"/>
    </row>
    <row r="123" ht="17.25" customHeight="1" spans="2:15">
      <c r="B123" s="5"/>
      <c r="C123" s="5"/>
      <c r="E123" s="29"/>
      <c r="F123" s="29"/>
      <c r="G123" s="26"/>
      <c r="H123" s="29"/>
      <c r="I123" s="29"/>
      <c r="J123" s="26"/>
      <c r="K123" s="29"/>
      <c r="L123" s="29"/>
      <c r="M123" s="26"/>
      <c r="N123" s="29"/>
      <c r="O123" s="29"/>
    </row>
    <row r="124" ht="21" customHeight="1" spans="2:15">
      <c r="B124" s="16" t="s">
        <v>515</v>
      </c>
      <c r="C124" s="16"/>
      <c r="E124" s="28">
        <f>E112-E122</f>
        <v>450225.17</v>
      </c>
      <c r="F124" s="28"/>
      <c r="G124" s="51"/>
      <c r="H124" s="28"/>
      <c r="I124" s="28"/>
      <c r="J124" s="51"/>
      <c r="K124" s="28">
        <f>K112-K122</f>
        <v>0</v>
      </c>
      <c r="L124" s="28"/>
      <c r="M124" s="51"/>
      <c r="N124" s="28">
        <f>N112-N122</f>
        <v>423349.3</v>
      </c>
      <c r="O124" s="28"/>
    </row>
    <row r="125" ht="23.25" customHeight="1" spans="1:15">
      <c r="A125" s="8" t="s">
        <v>516</v>
      </c>
      <c r="B125" s="8"/>
      <c r="C125" s="8"/>
      <c r="D125" s="8"/>
      <c r="E125" s="8"/>
      <c r="F125" s="8"/>
      <c r="G125" s="8"/>
      <c r="H125" s="8"/>
      <c r="I125" s="8"/>
      <c r="J125" s="8"/>
      <c r="K125" s="8"/>
      <c r="L125" s="8"/>
      <c r="M125" s="8"/>
      <c r="N125" s="8"/>
      <c r="O125" s="8"/>
    </row>
    <row r="126" customHeight="1" spans="2:15">
      <c r="B126" s="36" t="s">
        <v>517</v>
      </c>
      <c r="C126" s="36"/>
      <c r="D126" s="37"/>
      <c r="E126" s="23" t="s">
        <v>262</v>
      </c>
      <c r="F126" s="23"/>
      <c r="G126" s="37"/>
      <c r="H126" s="23" t="s">
        <v>491</v>
      </c>
      <c r="I126" s="23"/>
      <c r="J126" s="37"/>
      <c r="K126" s="23" t="s">
        <v>504</v>
      </c>
      <c r="L126" s="23"/>
      <c r="M126" s="53"/>
      <c r="N126" s="23" t="s">
        <v>463</v>
      </c>
      <c r="O126" s="23"/>
    </row>
    <row r="127" customHeight="1" spans="2:15">
      <c r="B127" s="38" t="s">
        <v>518</v>
      </c>
      <c r="C127" s="38"/>
      <c r="D127" s="42"/>
      <c r="E127" s="52">
        <v>464.540000000005</v>
      </c>
      <c r="F127" s="52"/>
      <c r="G127" s="42"/>
      <c r="H127" s="52" t="e">
        <f>K127+#REF!-E127</f>
        <v>#REF!</v>
      </c>
      <c r="I127" s="52"/>
      <c r="J127" s="42"/>
      <c r="K127" s="52">
        <v>19929.21</v>
      </c>
      <c r="L127" s="52"/>
      <c r="M127" s="42"/>
      <c r="N127" s="52" t="e">
        <f>E127+H127-K127</f>
        <v>#REF!</v>
      </c>
      <c r="O127" s="52"/>
    </row>
    <row r="128" customHeight="1" spans="2:15">
      <c r="B128" s="37" t="s">
        <v>467</v>
      </c>
      <c r="C128" s="37"/>
      <c r="D128" s="53"/>
      <c r="E128" s="54">
        <v>464.540000000005</v>
      </c>
      <c r="F128" s="54"/>
      <c r="G128" s="55"/>
      <c r="H128" s="54" t="e">
        <f>SUM(H127:I127)</f>
        <v>#REF!</v>
      </c>
      <c r="I128" s="54"/>
      <c r="J128" s="55"/>
      <c r="K128" s="54">
        <f>SUM(K127:L127)</f>
        <v>19929.21</v>
      </c>
      <c r="L128" s="54"/>
      <c r="M128" s="55"/>
      <c r="N128" s="54" t="e">
        <f>SUM(N127:O127)</f>
        <v>#REF!</v>
      </c>
      <c r="O128" s="54"/>
    </row>
    <row r="129" s="3" customFormat="1" ht="28.5" customHeight="1" spans="1:15">
      <c r="A129" s="8" t="s">
        <v>519</v>
      </c>
      <c r="B129" s="8"/>
      <c r="C129" s="8"/>
      <c r="D129" s="8"/>
      <c r="E129" s="8"/>
      <c r="F129" s="8"/>
      <c r="G129" s="8"/>
      <c r="H129" s="8"/>
      <c r="I129" s="8"/>
      <c r="J129" s="8"/>
      <c r="K129" s="8"/>
      <c r="L129" s="8"/>
      <c r="M129" s="8"/>
      <c r="N129" s="8"/>
      <c r="O129" s="8"/>
    </row>
    <row r="130" ht="20.25" customHeight="1" spans="2:15">
      <c r="B130" s="23" t="s">
        <v>520</v>
      </c>
      <c r="C130" s="23"/>
      <c r="D130" s="23"/>
      <c r="E130" s="23"/>
      <c r="G130" s="30" t="s">
        <v>476</v>
      </c>
      <c r="H130" s="30"/>
      <c r="I130" s="30"/>
      <c r="J130" s="60"/>
      <c r="K130" s="63" t="s">
        <v>521</v>
      </c>
      <c r="L130" s="63"/>
      <c r="M130" s="62"/>
      <c r="N130" s="64" t="s">
        <v>470</v>
      </c>
      <c r="O130" s="64"/>
    </row>
    <row r="131" ht="20.25" customHeight="1" spans="2:15">
      <c r="B131" s="16" t="s">
        <v>522</v>
      </c>
      <c r="C131" s="16"/>
      <c r="D131" s="16"/>
      <c r="E131" s="16"/>
      <c r="F131" s="16"/>
      <c r="G131" s="70">
        <v>2880</v>
      </c>
      <c r="H131" s="70"/>
      <c r="I131" s="70"/>
      <c r="J131" s="60"/>
      <c r="K131" s="76" t="s">
        <v>523</v>
      </c>
      <c r="L131" s="76"/>
      <c r="M131" s="62"/>
      <c r="N131" s="76" t="s">
        <v>472</v>
      </c>
      <c r="O131" s="76"/>
    </row>
    <row r="132" ht="20.25" customHeight="1" spans="2:15">
      <c r="B132" s="27" t="s">
        <v>524</v>
      </c>
      <c r="C132" s="27"/>
      <c r="D132" s="27"/>
      <c r="E132" s="27"/>
      <c r="F132" s="27"/>
      <c r="G132" s="70">
        <v>2633224.84</v>
      </c>
      <c r="H132" s="70"/>
      <c r="I132" s="70"/>
      <c r="J132" s="60"/>
      <c r="K132" s="76" t="s">
        <v>525</v>
      </c>
      <c r="L132" s="76"/>
      <c r="M132" s="62"/>
      <c r="N132" s="76" t="s">
        <v>526</v>
      </c>
      <c r="O132" s="76"/>
    </row>
    <row r="133" ht="20.25" customHeight="1" spans="2:15">
      <c r="B133" s="27" t="s">
        <v>527</v>
      </c>
      <c r="C133" s="27"/>
      <c r="D133" s="27"/>
      <c r="E133" s="27"/>
      <c r="F133" s="27"/>
      <c r="G133" s="70">
        <v>257.76</v>
      </c>
      <c r="H133" s="70"/>
      <c r="I133" s="70"/>
      <c r="J133" s="60"/>
      <c r="K133" s="76" t="s">
        <v>525</v>
      </c>
      <c r="L133" s="76"/>
      <c r="M133" s="62"/>
      <c r="N133" s="76" t="s">
        <v>472</v>
      </c>
      <c r="O133" s="76"/>
    </row>
    <row r="134" ht="20.25" customHeight="1" spans="2:15">
      <c r="B134" s="27" t="s">
        <v>528</v>
      </c>
      <c r="C134" s="27"/>
      <c r="D134" s="27"/>
      <c r="E134" s="27"/>
      <c r="F134" s="27"/>
      <c r="G134" s="70">
        <v>252</v>
      </c>
      <c r="H134" s="70"/>
      <c r="I134" s="70"/>
      <c r="J134" s="60"/>
      <c r="K134" s="76" t="s">
        <v>529</v>
      </c>
      <c r="L134" s="76"/>
      <c r="M134" s="62"/>
      <c r="N134" s="76" t="s">
        <v>472</v>
      </c>
      <c r="O134" s="76"/>
    </row>
    <row r="135" ht="21" customHeight="1" spans="2:15">
      <c r="B135" s="16" t="s">
        <v>530</v>
      </c>
      <c r="C135" s="16"/>
      <c r="D135" s="16"/>
      <c r="E135" s="16"/>
      <c r="F135" s="16"/>
      <c r="G135" s="71">
        <f>SUM(G131:I134)</f>
        <v>2636614.6</v>
      </c>
      <c r="H135" s="71"/>
      <c r="I135" s="71"/>
      <c r="J135" s="60"/>
      <c r="K135" s="77"/>
      <c r="L135" s="77"/>
      <c r="M135" s="62"/>
      <c r="N135" s="62"/>
      <c r="O135" s="62"/>
    </row>
    <row r="136" ht="20.25" customHeight="1" spans="1:15">
      <c r="A136" s="8" t="s">
        <v>531</v>
      </c>
      <c r="B136" s="8"/>
      <c r="C136" s="8"/>
      <c r="D136" s="8"/>
      <c r="E136" s="8"/>
      <c r="F136" s="8"/>
      <c r="G136" s="8"/>
      <c r="H136" s="8"/>
      <c r="I136" s="8"/>
      <c r="J136" s="8"/>
      <c r="K136" s="8"/>
      <c r="L136" s="8"/>
      <c r="M136" s="8"/>
      <c r="N136" s="8"/>
      <c r="O136" s="8"/>
    </row>
    <row r="137" ht="18" customHeight="1" spans="2:15">
      <c r="B137" s="37" t="s">
        <v>532</v>
      </c>
      <c r="C137" s="37"/>
      <c r="D137" s="37"/>
      <c r="E137" s="37"/>
      <c r="F137" s="23" t="s">
        <v>533</v>
      </c>
      <c r="G137" s="23"/>
      <c r="H137" s="23"/>
      <c r="I137" s="23"/>
      <c r="J137" s="23"/>
      <c r="K137" s="23" t="s">
        <v>534</v>
      </c>
      <c r="L137" s="23"/>
      <c r="M137" s="23"/>
      <c r="N137" s="23"/>
      <c r="O137" s="23"/>
    </row>
    <row r="138" ht="18" customHeight="1" spans="2:15">
      <c r="B138" s="23"/>
      <c r="C138" s="23"/>
      <c r="D138" s="23"/>
      <c r="E138" s="23"/>
      <c r="F138" s="23" t="s">
        <v>535</v>
      </c>
      <c r="G138" s="23"/>
      <c r="H138" s="23"/>
      <c r="I138" s="23" t="s">
        <v>536</v>
      </c>
      <c r="J138" s="23"/>
      <c r="K138" s="23" t="s">
        <v>535</v>
      </c>
      <c r="L138" s="23"/>
      <c r="M138" s="24"/>
      <c r="N138" s="23" t="s">
        <v>536</v>
      </c>
      <c r="O138" s="23"/>
    </row>
    <row r="139" customHeight="1" spans="2:15">
      <c r="B139" s="72" t="s">
        <v>537</v>
      </c>
      <c r="C139" s="72"/>
      <c r="D139" s="72"/>
      <c r="E139" s="72"/>
      <c r="F139" s="70">
        <v>500000</v>
      </c>
      <c r="G139" s="70"/>
      <c r="H139" s="70"/>
      <c r="I139" s="62">
        <f>F139/F140</f>
        <v>1</v>
      </c>
      <c r="J139" s="78"/>
      <c r="K139" s="70">
        <f>F139</f>
        <v>500000</v>
      </c>
      <c r="L139" s="78"/>
      <c r="M139" s="79"/>
      <c r="N139" s="62">
        <f>K139/K140</f>
        <v>1</v>
      </c>
      <c r="O139" s="78"/>
    </row>
    <row r="140" customHeight="1" spans="2:15">
      <c r="B140" s="73" t="s">
        <v>538</v>
      </c>
      <c r="C140" s="73"/>
      <c r="D140" s="73"/>
      <c r="E140" s="73"/>
      <c r="F140" s="71">
        <f>SUM(F139:H139)</f>
        <v>500000</v>
      </c>
      <c r="G140" s="71"/>
      <c r="H140" s="71"/>
      <c r="I140" s="61">
        <f t="shared" ref="I140:N140" si="6">SUM(I139:J139)</f>
        <v>1</v>
      </c>
      <c r="J140" s="80"/>
      <c r="K140" s="71">
        <f t="shared" si="6"/>
        <v>500000</v>
      </c>
      <c r="L140" s="80"/>
      <c r="M140" s="81"/>
      <c r="N140" s="61">
        <f t="shared" si="6"/>
        <v>1</v>
      </c>
      <c r="O140" s="80"/>
    </row>
    <row r="141" ht="20.25" customHeight="1" spans="1:16">
      <c r="A141" s="74" t="s">
        <v>539</v>
      </c>
      <c r="B141" s="74"/>
      <c r="C141" s="74"/>
      <c r="D141" s="74"/>
      <c r="E141" s="74"/>
      <c r="F141" s="74"/>
      <c r="G141" s="74"/>
      <c r="H141" s="74"/>
      <c r="I141" s="74"/>
      <c r="J141" s="74"/>
      <c r="K141" s="74"/>
      <c r="L141" s="74"/>
      <c r="M141" s="74"/>
      <c r="N141" s="74"/>
      <c r="O141" s="74"/>
      <c r="P141" s="74"/>
    </row>
    <row r="142" ht="18" customHeight="1" spans="1:15">
      <c r="A142" s="17"/>
      <c r="B142" s="17"/>
      <c r="C142" s="18" t="s">
        <v>462</v>
      </c>
      <c r="D142" s="18"/>
      <c r="E142" s="18"/>
      <c r="F142" s="18"/>
      <c r="G142" s="17"/>
      <c r="H142" s="17"/>
      <c r="I142" s="17"/>
      <c r="J142" s="17"/>
      <c r="K142" s="19" t="s">
        <v>540</v>
      </c>
      <c r="L142" s="19"/>
      <c r="M142" s="17"/>
      <c r="N142" s="17"/>
      <c r="O142" s="17"/>
    </row>
    <row r="143" ht="15" customHeight="1" spans="1:15">
      <c r="A143" s="17"/>
      <c r="B143" s="17"/>
      <c r="C143" s="20" t="s">
        <v>541</v>
      </c>
      <c r="D143" s="20"/>
      <c r="E143" s="20"/>
      <c r="F143" s="20"/>
      <c r="G143" s="21"/>
      <c r="H143" s="21"/>
      <c r="I143" s="21"/>
      <c r="J143" s="21"/>
      <c r="K143" s="82">
        <f ca="1">业务活动表!C16</f>
        <v>4181.28</v>
      </c>
      <c r="L143" s="82"/>
      <c r="M143" s="17"/>
      <c r="N143" s="17"/>
      <c r="O143" s="17"/>
    </row>
    <row r="144" ht="17.25" customHeight="1" spans="1:15">
      <c r="A144" s="17"/>
      <c r="B144" s="17"/>
      <c r="C144" s="12" t="s">
        <v>467</v>
      </c>
      <c r="D144" s="12"/>
      <c r="G144" s="17"/>
      <c r="H144" s="17"/>
      <c r="I144" s="17"/>
      <c r="J144" s="17"/>
      <c r="K144" s="83">
        <f ca="1">SUM(K143:L143)</f>
        <v>4181.28</v>
      </c>
      <c r="L144" s="83"/>
      <c r="M144" s="17"/>
      <c r="N144" s="17"/>
      <c r="O144" s="17"/>
    </row>
    <row r="145" ht="20.25" customHeight="1" spans="1:15">
      <c r="A145" s="8" t="s">
        <v>34</v>
      </c>
      <c r="B145" s="8"/>
      <c r="C145" s="8"/>
      <c r="D145" s="8"/>
      <c r="E145" s="8"/>
      <c r="F145" s="8"/>
      <c r="G145" s="8"/>
      <c r="H145" s="8"/>
      <c r="I145" s="8"/>
      <c r="J145" s="8"/>
      <c r="K145" s="8"/>
      <c r="L145" s="8"/>
      <c r="M145" s="8"/>
      <c r="N145" s="8"/>
      <c r="O145" s="8"/>
    </row>
    <row r="146" ht="20.25" customHeight="1" spans="2:15">
      <c r="B146" s="17" t="s">
        <v>542</v>
      </c>
      <c r="C146" s="17"/>
      <c r="D146" s="17"/>
      <c r="E146" s="17"/>
      <c r="F146" s="17"/>
      <c r="G146" s="17"/>
      <c r="H146" s="17"/>
      <c r="I146" s="17"/>
      <c r="J146" s="17"/>
      <c r="K146" s="17"/>
      <c r="L146" s="17"/>
      <c r="M146" s="17"/>
      <c r="N146" s="17"/>
      <c r="O146" s="17"/>
    </row>
    <row r="147" ht="60" customHeight="1" spans="1:15">
      <c r="A147" s="12" t="s">
        <v>543</v>
      </c>
      <c r="B147" s="12"/>
      <c r="C147" s="12"/>
      <c r="D147" s="12"/>
      <c r="E147" s="12"/>
      <c r="F147" s="12"/>
      <c r="G147" s="12"/>
      <c r="H147" s="12"/>
      <c r="I147" s="12"/>
      <c r="J147" s="12"/>
      <c r="K147" s="12"/>
      <c r="L147" s="12"/>
      <c r="M147" s="12"/>
      <c r="N147" s="12"/>
      <c r="O147" s="12"/>
    </row>
    <row r="148" ht="54.75" customHeight="1" spans="1:15">
      <c r="A148" s="12" t="s">
        <v>544</v>
      </c>
      <c r="B148" s="12"/>
      <c r="C148" s="12"/>
      <c r="D148" s="12"/>
      <c r="E148" s="12"/>
      <c r="F148" s="12"/>
      <c r="G148" s="12"/>
      <c r="H148" s="12"/>
      <c r="I148" s="12"/>
      <c r="J148" s="12"/>
      <c r="K148" s="12"/>
      <c r="L148" s="12"/>
      <c r="M148" s="12"/>
      <c r="N148" s="12"/>
      <c r="O148" s="12"/>
    </row>
    <row r="149" ht="37.5" customHeight="1" spans="1:15">
      <c r="A149" s="12" t="s">
        <v>545</v>
      </c>
      <c r="B149" s="12"/>
      <c r="C149" s="12"/>
      <c r="D149" s="12"/>
      <c r="E149" s="12"/>
      <c r="F149" s="12"/>
      <c r="G149" s="12"/>
      <c r="H149" s="12"/>
      <c r="I149" s="12"/>
      <c r="J149" s="12"/>
      <c r="K149" s="12"/>
      <c r="L149" s="12"/>
      <c r="M149" s="12"/>
      <c r="N149" s="12"/>
      <c r="O149" s="12"/>
    </row>
    <row r="150" ht="20.25" customHeight="1" spans="1:15">
      <c r="A150" s="12" t="s">
        <v>546</v>
      </c>
      <c r="B150" s="12"/>
      <c r="C150" s="12"/>
      <c r="D150" s="12"/>
      <c r="E150" s="12"/>
      <c r="F150" s="12"/>
      <c r="G150" s="12"/>
      <c r="H150" s="12"/>
      <c r="I150" s="12"/>
      <c r="J150" s="12"/>
      <c r="K150" s="12"/>
      <c r="L150" s="12"/>
      <c r="M150" s="12"/>
      <c r="N150" s="12"/>
      <c r="O150" s="12"/>
    </row>
    <row r="151" ht="20.25" customHeight="1" spans="1:15">
      <c r="A151" s="12" t="s">
        <v>547</v>
      </c>
      <c r="B151" s="12"/>
      <c r="C151" s="12"/>
      <c r="D151" s="12"/>
      <c r="E151" s="12"/>
      <c r="F151" s="12"/>
      <c r="G151" s="12"/>
      <c r="H151" s="12"/>
      <c r="I151" s="12"/>
      <c r="J151" s="12"/>
      <c r="K151" s="12"/>
      <c r="L151" s="12"/>
      <c r="M151" s="12"/>
      <c r="N151" s="12"/>
      <c r="O151" s="12"/>
    </row>
    <row r="152" ht="36.75" customHeight="1" spans="1:15">
      <c r="A152" s="12" t="s">
        <v>548</v>
      </c>
      <c r="B152" s="12"/>
      <c r="C152" s="12"/>
      <c r="D152" s="12"/>
      <c r="E152" s="12"/>
      <c r="F152" s="12"/>
      <c r="G152" s="12"/>
      <c r="H152" s="12"/>
      <c r="I152" s="12"/>
      <c r="J152" s="12"/>
      <c r="K152" s="12"/>
      <c r="L152" s="12"/>
      <c r="M152" s="12"/>
      <c r="N152" s="12"/>
      <c r="O152" s="12"/>
    </row>
    <row r="153" ht="40.5" customHeight="1" spans="1:15">
      <c r="A153" s="12" t="s">
        <v>549</v>
      </c>
      <c r="B153" s="12"/>
      <c r="C153" s="12"/>
      <c r="D153" s="12"/>
      <c r="E153" s="12"/>
      <c r="F153" s="12"/>
      <c r="G153" s="12"/>
      <c r="H153" s="12"/>
      <c r="I153" s="12"/>
      <c r="J153" s="12"/>
      <c r="K153" s="12"/>
      <c r="L153" s="12"/>
      <c r="M153" s="12"/>
      <c r="N153" s="12"/>
      <c r="O153" s="12"/>
    </row>
    <row r="154" ht="20.25" customHeight="1" spans="1:15">
      <c r="A154" s="12" t="s">
        <v>550</v>
      </c>
      <c r="B154" s="12"/>
      <c r="C154" s="12"/>
      <c r="D154" s="12"/>
      <c r="E154" s="12"/>
      <c r="F154" s="12"/>
      <c r="G154" s="12"/>
      <c r="H154" s="12"/>
      <c r="I154" s="12"/>
      <c r="J154" s="12"/>
      <c r="K154" s="12"/>
      <c r="L154" s="12"/>
      <c r="M154" s="12"/>
      <c r="N154" s="12"/>
      <c r="O154" s="12"/>
    </row>
    <row r="155" ht="20.25" customHeight="1" spans="1:15">
      <c r="A155" s="17"/>
      <c r="B155" s="12" t="s">
        <v>551</v>
      </c>
      <c r="C155" s="12"/>
      <c r="D155" s="12"/>
      <c r="E155" s="12"/>
      <c r="F155" s="12"/>
      <c r="G155" s="12"/>
      <c r="H155" s="12"/>
      <c r="I155" s="12"/>
      <c r="J155" s="12"/>
      <c r="K155" s="12"/>
      <c r="L155" s="12"/>
      <c r="M155" s="12"/>
      <c r="N155" s="12"/>
      <c r="O155" s="12"/>
    </row>
    <row r="156" ht="40.5" customHeight="1" spans="1:15">
      <c r="A156" s="12" t="s">
        <v>552</v>
      </c>
      <c r="B156" s="12"/>
      <c r="C156" s="12"/>
      <c r="D156" s="12"/>
      <c r="E156" s="12"/>
      <c r="F156" s="12"/>
      <c r="G156" s="12"/>
      <c r="H156" s="12"/>
      <c r="I156" s="12"/>
      <c r="J156" s="12"/>
      <c r="K156" s="12"/>
      <c r="L156" s="12"/>
      <c r="M156" s="12"/>
      <c r="N156" s="12"/>
      <c r="O156" s="12"/>
    </row>
    <row r="157" ht="38.25" customHeight="1" spans="1:15">
      <c r="A157" s="12" t="s">
        <v>553</v>
      </c>
      <c r="B157" s="12"/>
      <c r="C157" s="12"/>
      <c r="D157" s="12"/>
      <c r="E157" s="12"/>
      <c r="F157" s="12"/>
      <c r="G157" s="12"/>
      <c r="H157" s="12"/>
      <c r="I157" s="12"/>
      <c r="J157" s="12"/>
      <c r="K157" s="12"/>
      <c r="L157" s="12"/>
      <c r="M157" s="12"/>
      <c r="N157" s="12"/>
      <c r="O157" s="12"/>
    </row>
    <row r="158" ht="37.5" customHeight="1" spans="1:15">
      <c r="A158" s="12" t="s">
        <v>554</v>
      </c>
      <c r="B158" s="12"/>
      <c r="C158" s="12"/>
      <c r="D158" s="12"/>
      <c r="E158" s="12"/>
      <c r="F158" s="12"/>
      <c r="G158" s="12"/>
      <c r="H158" s="12"/>
      <c r="I158" s="12"/>
      <c r="J158" s="12"/>
      <c r="K158" s="12"/>
      <c r="L158" s="12"/>
      <c r="M158" s="12"/>
      <c r="N158" s="12"/>
      <c r="O158" s="12"/>
    </row>
    <row r="159" ht="53.25" customHeight="1" spans="1:15">
      <c r="A159" s="12" t="s">
        <v>555</v>
      </c>
      <c r="B159" s="12"/>
      <c r="C159" s="12"/>
      <c r="D159" s="12"/>
      <c r="E159" s="12"/>
      <c r="F159" s="12"/>
      <c r="G159" s="12"/>
      <c r="H159" s="12"/>
      <c r="I159" s="12"/>
      <c r="J159" s="12"/>
      <c r="K159" s="12"/>
      <c r="L159" s="12"/>
      <c r="M159" s="12"/>
      <c r="N159" s="12"/>
      <c r="O159" s="12"/>
    </row>
    <row r="160" ht="29.25" customHeight="1" spans="1:15">
      <c r="A160" s="9" t="s">
        <v>556</v>
      </c>
      <c r="B160" s="9"/>
      <c r="C160" s="9"/>
      <c r="D160" s="9"/>
      <c r="E160" s="9"/>
      <c r="F160" s="9"/>
      <c r="G160" s="9"/>
      <c r="H160" s="9"/>
      <c r="I160" s="9"/>
      <c r="J160" s="9"/>
      <c r="K160" s="9"/>
      <c r="L160" s="9"/>
      <c r="M160" s="9"/>
      <c r="N160" s="9"/>
      <c r="O160" s="9"/>
    </row>
    <row r="161" ht="20.25" customHeight="1" spans="1:15">
      <c r="A161" s="75"/>
      <c r="B161" s="31" t="s">
        <v>557</v>
      </c>
      <c r="C161" s="31"/>
      <c r="D161" s="31"/>
      <c r="E161" s="31"/>
      <c r="F161" s="31"/>
      <c r="G161" s="31"/>
      <c r="H161" s="31"/>
      <c r="I161" s="31"/>
      <c r="J161" s="31"/>
      <c r="K161" s="31"/>
      <c r="L161" s="31"/>
      <c r="M161" s="31"/>
      <c r="N161" s="31"/>
      <c r="O161" s="31"/>
    </row>
    <row r="162" ht="37.5" customHeight="1" spans="1:15">
      <c r="A162" s="9" t="s">
        <v>558</v>
      </c>
      <c r="B162" s="9"/>
      <c r="C162" s="9"/>
      <c r="D162" s="9"/>
      <c r="E162" s="9"/>
      <c r="F162" s="9"/>
      <c r="G162" s="9"/>
      <c r="H162" s="9"/>
      <c r="I162" s="9"/>
      <c r="J162" s="9"/>
      <c r="K162" s="9"/>
      <c r="L162" s="9"/>
      <c r="M162" s="9"/>
      <c r="N162" s="9"/>
      <c r="O162" s="9"/>
    </row>
    <row r="163" ht="35.25" customHeight="1" spans="1:15">
      <c r="A163" s="11" t="s">
        <v>559</v>
      </c>
      <c r="B163" s="11"/>
      <c r="C163" s="11"/>
      <c r="D163" s="11"/>
      <c r="E163" s="11"/>
      <c r="F163" s="11"/>
      <c r="G163" s="11"/>
      <c r="H163" s="11"/>
      <c r="I163" s="11"/>
      <c r="J163" s="11"/>
      <c r="K163" s="11"/>
      <c r="L163" s="11"/>
      <c r="M163" s="11"/>
      <c r="N163" s="11"/>
      <c r="O163" s="11"/>
    </row>
    <row r="164" ht="36.75" customHeight="1" spans="1:15">
      <c r="A164" s="12" t="s">
        <v>560</v>
      </c>
      <c r="B164" s="12"/>
      <c r="C164" s="12"/>
      <c r="D164" s="12"/>
      <c r="E164" s="12"/>
      <c r="F164" s="12"/>
      <c r="G164" s="12"/>
      <c r="H164" s="12"/>
      <c r="I164" s="12"/>
      <c r="J164" s="12"/>
      <c r="K164" s="12"/>
      <c r="L164" s="12"/>
      <c r="M164" s="12"/>
      <c r="N164" s="12"/>
      <c r="O164" s="12"/>
    </row>
    <row r="165" ht="75.75" customHeight="1" spans="1:15">
      <c r="A165" s="12" t="s">
        <v>561</v>
      </c>
      <c r="B165" s="12"/>
      <c r="C165" s="12"/>
      <c r="D165" s="12"/>
      <c r="E165" s="12"/>
      <c r="F165" s="12"/>
      <c r="G165" s="12"/>
      <c r="H165" s="12"/>
      <c r="I165" s="12"/>
      <c r="J165" s="12"/>
      <c r="K165" s="12"/>
      <c r="L165" s="12"/>
      <c r="M165" s="12"/>
      <c r="N165" s="12"/>
      <c r="O165" s="12"/>
    </row>
    <row r="166" ht="20.25" customHeight="1" spans="2:15">
      <c r="B166" s="12"/>
      <c r="C166" s="12"/>
      <c r="D166" s="12"/>
      <c r="E166" s="12"/>
      <c r="F166" s="12"/>
      <c r="G166" s="12"/>
      <c r="H166" s="12"/>
      <c r="I166" s="12"/>
      <c r="J166" s="12"/>
      <c r="K166" s="12"/>
      <c r="L166" s="12"/>
      <c r="M166" s="12"/>
      <c r="N166" s="12"/>
      <c r="O166" s="12"/>
    </row>
    <row r="167" customHeight="1" spans="2:15">
      <c r="B167" s="12"/>
      <c r="C167" s="12"/>
      <c r="D167" s="12"/>
      <c r="E167" s="12"/>
      <c r="F167" s="12"/>
      <c r="G167" s="12"/>
      <c r="H167" s="12"/>
      <c r="I167" s="12"/>
      <c r="J167" s="12"/>
      <c r="K167" s="12"/>
      <c r="L167" s="12"/>
      <c r="M167" s="12"/>
      <c r="N167" s="12"/>
      <c r="O167" s="12"/>
    </row>
    <row r="168" customHeight="1" spans="2:15">
      <c r="B168" s="12"/>
      <c r="C168" s="12"/>
      <c r="D168" s="12"/>
      <c r="E168" s="12"/>
      <c r="F168" s="12"/>
      <c r="G168" s="12"/>
      <c r="H168" s="12"/>
      <c r="I168" s="12"/>
      <c r="J168" s="12"/>
      <c r="K168" s="12"/>
      <c r="L168" s="12"/>
      <c r="M168" s="12"/>
      <c r="N168" s="12"/>
      <c r="O168" s="12"/>
    </row>
    <row r="169" customHeight="1" spans="2:15">
      <c r="B169" s="12"/>
      <c r="C169" s="12"/>
      <c r="D169" s="12"/>
      <c r="E169" s="12"/>
      <c r="F169" s="12"/>
      <c r="G169" s="12"/>
      <c r="H169" s="12"/>
      <c r="I169" s="12"/>
      <c r="J169" s="12"/>
      <c r="K169" s="12"/>
      <c r="L169" s="12"/>
      <c r="M169" s="12"/>
      <c r="N169" s="12"/>
      <c r="O169" s="12"/>
    </row>
    <row r="170" customHeight="1" spans="2:15">
      <c r="B170" s="12"/>
      <c r="C170" s="12"/>
      <c r="D170" s="12"/>
      <c r="E170" s="12"/>
      <c r="F170" s="12"/>
      <c r="G170" s="12"/>
      <c r="H170" s="12"/>
      <c r="I170" s="12"/>
      <c r="J170" s="12"/>
      <c r="K170" s="12"/>
      <c r="L170" s="12"/>
      <c r="M170" s="12"/>
      <c r="N170" s="12"/>
      <c r="O170" s="12"/>
    </row>
    <row r="171" customHeight="1" spans="2:15">
      <c r="B171" s="12"/>
      <c r="C171" s="12"/>
      <c r="D171" s="12"/>
      <c r="E171" s="12"/>
      <c r="F171" s="12"/>
      <c r="G171" s="12"/>
      <c r="H171" s="12"/>
      <c r="I171" s="12"/>
      <c r="J171" s="12"/>
      <c r="K171" s="12"/>
      <c r="L171" s="12"/>
      <c r="M171" s="12"/>
      <c r="N171" s="12"/>
      <c r="O171" s="12"/>
    </row>
    <row r="172" customHeight="1" spans="2:15">
      <c r="B172" s="12"/>
      <c r="C172" s="12"/>
      <c r="D172" s="12"/>
      <c r="E172" s="12"/>
      <c r="F172" s="12"/>
      <c r="G172" s="12"/>
      <c r="H172" s="12"/>
      <c r="I172" s="12"/>
      <c r="J172" s="12"/>
      <c r="K172" s="12"/>
      <c r="L172" s="12"/>
      <c r="M172" s="12"/>
      <c r="N172" s="12"/>
      <c r="O172" s="12"/>
    </row>
    <row r="173" customHeight="1" spans="2:15">
      <c r="B173" s="12"/>
      <c r="C173" s="12"/>
      <c r="D173" s="12"/>
      <c r="E173" s="12"/>
      <c r="F173" s="12"/>
      <c r="G173" s="12"/>
      <c r="H173" s="12"/>
      <c r="I173" s="12"/>
      <c r="J173" s="12"/>
      <c r="K173" s="12"/>
      <c r="L173" s="12"/>
      <c r="M173" s="12"/>
      <c r="N173" s="12"/>
      <c r="O173" s="12"/>
    </row>
    <row r="174" customHeight="1" spans="2:15">
      <c r="B174" s="12"/>
      <c r="C174" s="12"/>
      <c r="D174" s="12"/>
      <c r="E174" s="12"/>
      <c r="F174" s="12"/>
      <c r="G174" s="12"/>
      <c r="H174" s="12"/>
      <c r="I174" s="12"/>
      <c r="J174" s="12"/>
      <c r="K174" s="12"/>
      <c r="L174" s="12"/>
      <c r="M174" s="12"/>
      <c r="N174" s="12"/>
      <c r="O174" s="12"/>
    </row>
    <row r="175" customHeight="1" spans="2:15">
      <c r="B175" s="12"/>
      <c r="C175" s="12"/>
      <c r="D175" s="12"/>
      <c r="E175" s="12"/>
      <c r="F175" s="12"/>
      <c r="G175" s="12"/>
      <c r="H175" s="12"/>
      <c r="I175" s="12"/>
      <c r="J175" s="12"/>
      <c r="K175" s="12"/>
      <c r="L175" s="12"/>
      <c r="M175" s="12"/>
      <c r="N175" s="12"/>
      <c r="O175" s="12"/>
    </row>
    <row r="176" customHeight="1" spans="2:15">
      <c r="B176" s="12"/>
      <c r="C176" s="12"/>
      <c r="D176" s="12"/>
      <c r="E176" s="12"/>
      <c r="F176" s="12"/>
      <c r="G176" s="12"/>
      <c r="H176" s="12"/>
      <c r="I176" s="12"/>
      <c r="J176" s="12"/>
      <c r="K176" s="12"/>
      <c r="L176" s="12"/>
      <c r="M176" s="12"/>
      <c r="N176" s="12"/>
      <c r="O176" s="12"/>
    </row>
    <row r="177" customHeight="1" spans="2:15">
      <c r="B177" s="12"/>
      <c r="C177" s="12"/>
      <c r="D177" s="12"/>
      <c r="E177" s="12"/>
      <c r="F177" s="12"/>
      <c r="G177" s="12"/>
      <c r="H177" s="12"/>
      <c r="I177" s="12"/>
      <c r="J177" s="12"/>
      <c r="K177" s="12"/>
      <c r="L177" s="12"/>
      <c r="M177" s="12"/>
      <c r="N177" s="12"/>
      <c r="O177" s="12"/>
    </row>
    <row r="178" customHeight="1" spans="2:15">
      <c r="B178" s="12"/>
      <c r="C178" s="12"/>
      <c r="D178" s="12"/>
      <c r="E178" s="12"/>
      <c r="F178" s="12"/>
      <c r="G178" s="12"/>
      <c r="H178" s="12"/>
      <c r="I178" s="12"/>
      <c r="J178" s="12"/>
      <c r="K178" s="12"/>
      <c r="L178" s="12"/>
      <c r="M178" s="12"/>
      <c r="N178" s="12"/>
      <c r="O178" s="12"/>
    </row>
    <row r="179" customHeight="1" spans="2:15">
      <c r="B179" s="12"/>
      <c r="C179" s="12"/>
      <c r="D179" s="12"/>
      <c r="E179" s="12"/>
      <c r="F179" s="12"/>
      <c r="G179" s="12"/>
      <c r="H179" s="12"/>
      <c r="I179" s="12"/>
      <c r="J179" s="12"/>
      <c r="K179" s="12"/>
      <c r="L179" s="12"/>
      <c r="M179" s="12"/>
      <c r="N179" s="12"/>
      <c r="O179" s="12"/>
    </row>
    <row r="180" customHeight="1" spans="2:15">
      <c r="B180" s="12"/>
      <c r="C180" s="12"/>
      <c r="D180" s="12"/>
      <c r="E180" s="12"/>
      <c r="F180" s="12"/>
      <c r="G180" s="12"/>
      <c r="H180" s="12"/>
      <c r="I180" s="12"/>
      <c r="J180" s="12"/>
      <c r="K180" s="12"/>
      <c r="L180" s="12"/>
      <c r="M180" s="12"/>
      <c r="N180" s="12"/>
      <c r="O180" s="12"/>
    </row>
    <row r="181" customHeight="1" spans="2:15">
      <c r="B181" s="12"/>
      <c r="C181" s="12"/>
      <c r="D181" s="12"/>
      <c r="E181" s="12"/>
      <c r="F181" s="12"/>
      <c r="G181" s="12"/>
      <c r="H181" s="12"/>
      <c r="I181" s="12"/>
      <c r="J181" s="12"/>
      <c r="K181" s="12"/>
      <c r="L181" s="12"/>
      <c r="M181" s="12"/>
      <c r="N181" s="12"/>
      <c r="O181" s="12"/>
    </row>
    <row r="182" customHeight="1" spans="2:15">
      <c r="B182" s="12"/>
      <c r="C182" s="12"/>
      <c r="D182" s="12"/>
      <c r="E182" s="12"/>
      <c r="F182" s="12"/>
      <c r="G182" s="12"/>
      <c r="H182" s="12"/>
      <c r="I182" s="12"/>
      <c r="J182" s="12"/>
      <c r="K182" s="12"/>
      <c r="L182" s="12"/>
      <c r="M182" s="12"/>
      <c r="N182" s="12"/>
      <c r="O182" s="12"/>
    </row>
    <row r="183" customHeight="1" spans="2:15">
      <c r="B183" s="12"/>
      <c r="C183" s="12"/>
      <c r="D183" s="12"/>
      <c r="E183" s="12"/>
      <c r="F183" s="12"/>
      <c r="G183" s="12"/>
      <c r="H183" s="12"/>
      <c r="I183" s="12"/>
      <c r="J183" s="12"/>
      <c r="K183" s="12"/>
      <c r="L183" s="12"/>
      <c r="M183" s="12"/>
      <c r="N183" s="12"/>
      <c r="O183" s="12"/>
    </row>
    <row r="184" customHeight="1" spans="2:15">
      <c r="B184" s="12"/>
      <c r="C184" s="12"/>
      <c r="D184" s="12"/>
      <c r="E184" s="12"/>
      <c r="F184" s="12"/>
      <c r="G184" s="12"/>
      <c r="H184" s="12"/>
      <c r="I184" s="12"/>
      <c r="J184" s="12"/>
      <c r="K184" s="12"/>
      <c r="L184" s="12"/>
      <c r="M184" s="12"/>
      <c r="N184" s="12"/>
      <c r="O184" s="12"/>
    </row>
    <row r="185" customHeight="1" spans="2:15">
      <c r="B185" s="12"/>
      <c r="C185" s="12"/>
      <c r="D185" s="12"/>
      <c r="E185" s="12"/>
      <c r="F185" s="12"/>
      <c r="G185" s="12"/>
      <c r="H185" s="12"/>
      <c r="I185" s="12"/>
      <c r="J185" s="12"/>
      <c r="K185" s="12"/>
      <c r="L185" s="12"/>
      <c r="M185" s="12"/>
      <c r="N185" s="12"/>
      <c r="O185" s="12"/>
    </row>
    <row r="186" customHeight="1" spans="2:15">
      <c r="B186" s="12"/>
      <c r="C186" s="12"/>
      <c r="D186" s="12"/>
      <c r="E186" s="12"/>
      <c r="F186" s="12"/>
      <c r="G186" s="12"/>
      <c r="H186" s="12"/>
      <c r="I186" s="12"/>
      <c r="J186" s="12"/>
      <c r="K186" s="12"/>
      <c r="L186" s="12"/>
      <c r="M186" s="12"/>
      <c r="N186" s="12"/>
      <c r="O186" s="12"/>
    </row>
    <row r="187" customHeight="1" spans="2:15">
      <c r="B187" s="12"/>
      <c r="C187" s="12"/>
      <c r="D187" s="12"/>
      <c r="E187" s="12"/>
      <c r="F187" s="12"/>
      <c r="G187" s="12"/>
      <c r="H187" s="12"/>
      <c r="I187" s="12"/>
      <c r="J187" s="12"/>
      <c r="K187" s="12"/>
      <c r="L187" s="12"/>
      <c r="M187" s="12"/>
      <c r="N187" s="12"/>
      <c r="O187" s="12"/>
    </row>
    <row r="188" customHeight="1" spans="2:15">
      <c r="B188" s="12"/>
      <c r="C188" s="12"/>
      <c r="D188" s="12"/>
      <c r="E188" s="12"/>
      <c r="F188" s="12"/>
      <c r="G188" s="12"/>
      <c r="H188" s="12"/>
      <c r="I188" s="12"/>
      <c r="J188" s="12"/>
      <c r="K188" s="12"/>
      <c r="L188" s="12"/>
      <c r="M188" s="12"/>
      <c r="N188" s="12"/>
      <c r="O188" s="12"/>
    </row>
    <row r="189" customHeight="1" spans="2:15">
      <c r="B189" s="12"/>
      <c r="C189" s="12"/>
      <c r="D189" s="12"/>
      <c r="E189" s="12"/>
      <c r="F189" s="12"/>
      <c r="G189" s="12"/>
      <c r="H189" s="12"/>
      <c r="I189" s="12"/>
      <c r="J189" s="12"/>
      <c r="K189" s="12"/>
      <c r="L189" s="12"/>
      <c r="M189" s="12"/>
      <c r="N189" s="12"/>
      <c r="O189" s="12"/>
    </row>
    <row r="190" customHeight="1" spans="2:15">
      <c r="B190" s="12"/>
      <c r="C190" s="12"/>
      <c r="D190" s="12"/>
      <c r="E190" s="12"/>
      <c r="F190" s="12"/>
      <c r="G190" s="12"/>
      <c r="H190" s="12"/>
      <c r="I190" s="12"/>
      <c r="J190" s="12"/>
      <c r="K190" s="12"/>
      <c r="L190" s="12"/>
      <c r="M190" s="12"/>
      <c r="N190" s="12"/>
      <c r="O190" s="12"/>
    </row>
    <row r="191" customHeight="1" spans="2:15">
      <c r="B191" s="12"/>
      <c r="C191" s="12"/>
      <c r="D191" s="12"/>
      <c r="E191" s="12"/>
      <c r="F191" s="12"/>
      <c r="G191" s="12"/>
      <c r="H191" s="12"/>
      <c r="I191" s="12"/>
      <c r="J191" s="12"/>
      <c r="K191" s="12"/>
      <c r="L191" s="12"/>
      <c r="M191" s="12"/>
      <c r="N191" s="12"/>
      <c r="O191" s="12"/>
    </row>
    <row r="192" customHeight="1" spans="2:15">
      <c r="B192" s="12"/>
      <c r="C192" s="12"/>
      <c r="D192" s="12"/>
      <c r="E192" s="12"/>
      <c r="F192" s="12"/>
      <c r="G192" s="12"/>
      <c r="H192" s="12"/>
      <c r="I192" s="12"/>
      <c r="J192" s="12"/>
      <c r="K192" s="12"/>
      <c r="L192" s="12"/>
      <c r="M192" s="12"/>
      <c r="N192" s="12"/>
      <c r="O192" s="12"/>
    </row>
    <row r="193" customHeight="1" spans="2:15">
      <c r="B193" s="12"/>
      <c r="C193" s="12"/>
      <c r="D193" s="12"/>
      <c r="E193" s="12"/>
      <c r="F193" s="12"/>
      <c r="G193" s="12"/>
      <c r="H193" s="12"/>
      <c r="I193" s="12"/>
      <c r="J193" s="12"/>
      <c r="K193" s="12"/>
      <c r="L193" s="12"/>
      <c r="M193" s="12"/>
      <c r="N193" s="12"/>
      <c r="O193" s="12"/>
    </row>
    <row r="194" customHeight="1" spans="2:15">
      <c r="B194" s="12"/>
      <c r="C194" s="12"/>
      <c r="D194" s="12"/>
      <c r="E194" s="12"/>
      <c r="F194" s="12"/>
      <c r="G194" s="12"/>
      <c r="H194" s="12"/>
      <c r="I194" s="12"/>
      <c r="J194" s="12"/>
      <c r="K194" s="12"/>
      <c r="L194" s="12"/>
      <c r="M194" s="12"/>
      <c r="N194" s="12"/>
      <c r="O194" s="12"/>
    </row>
    <row r="195" customHeight="1" spans="2:15">
      <c r="B195" s="12"/>
      <c r="C195" s="12"/>
      <c r="D195" s="12"/>
      <c r="E195" s="12"/>
      <c r="F195" s="12"/>
      <c r="G195" s="12"/>
      <c r="H195" s="12"/>
      <c r="I195" s="12"/>
      <c r="J195" s="12"/>
      <c r="K195" s="12"/>
      <c r="L195" s="12"/>
      <c r="M195" s="12"/>
      <c r="N195" s="12"/>
      <c r="O195" s="12"/>
    </row>
    <row r="196" customHeight="1" spans="2:15">
      <c r="B196" s="12"/>
      <c r="C196" s="12"/>
      <c r="D196" s="12"/>
      <c r="E196" s="12"/>
      <c r="F196" s="12"/>
      <c r="G196" s="12"/>
      <c r="H196" s="12"/>
      <c r="I196" s="12"/>
      <c r="J196" s="12"/>
      <c r="K196" s="12"/>
      <c r="L196" s="12"/>
      <c r="M196" s="12"/>
      <c r="N196" s="12"/>
      <c r="O196" s="12"/>
    </row>
    <row r="197" customHeight="1" spans="2:15">
      <c r="B197" s="12"/>
      <c r="C197" s="12"/>
      <c r="D197" s="12"/>
      <c r="E197" s="12"/>
      <c r="F197" s="12"/>
      <c r="G197" s="12"/>
      <c r="H197" s="12"/>
      <c r="I197" s="12"/>
      <c r="J197" s="12"/>
      <c r="K197" s="12"/>
      <c r="L197" s="12"/>
      <c r="M197" s="12"/>
      <c r="N197" s="12"/>
      <c r="O197" s="12"/>
    </row>
    <row r="198" customHeight="1" spans="2:15">
      <c r="B198" s="12"/>
      <c r="C198" s="12"/>
      <c r="D198" s="12"/>
      <c r="E198" s="12"/>
      <c r="F198" s="12"/>
      <c r="G198" s="12"/>
      <c r="H198" s="12"/>
      <c r="I198" s="12"/>
      <c r="J198" s="12"/>
      <c r="K198" s="12"/>
      <c r="L198" s="12"/>
      <c r="M198" s="12"/>
      <c r="N198" s="12"/>
      <c r="O198" s="12"/>
    </row>
    <row r="199" customHeight="1" spans="2:15">
      <c r="B199" s="12"/>
      <c r="C199" s="12"/>
      <c r="D199" s="12"/>
      <c r="E199" s="12"/>
      <c r="F199" s="12"/>
      <c r="G199" s="12"/>
      <c r="H199" s="12"/>
      <c r="I199" s="12"/>
      <c r="J199" s="12"/>
      <c r="K199" s="12"/>
      <c r="L199" s="12"/>
      <c r="M199" s="12"/>
      <c r="N199" s="12"/>
      <c r="O199" s="12"/>
    </row>
    <row r="200" customHeight="1" spans="2:15">
      <c r="B200" s="12"/>
      <c r="C200" s="12"/>
      <c r="D200" s="12"/>
      <c r="E200" s="12"/>
      <c r="F200" s="12"/>
      <c r="G200" s="12"/>
      <c r="H200" s="12"/>
      <c r="I200" s="12"/>
      <c r="J200" s="12"/>
      <c r="K200" s="12"/>
      <c r="L200" s="12"/>
      <c r="M200" s="12"/>
      <c r="N200" s="12"/>
      <c r="O200" s="12"/>
    </row>
    <row r="201" customHeight="1" spans="2:15">
      <c r="B201" s="12"/>
      <c r="C201" s="12"/>
      <c r="D201" s="12"/>
      <c r="E201" s="12"/>
      <c r="F201" s="12"/>
      <c r="G201" s="12"/>
      <c r="H201" s="12"/>
      <c r="I201" s="12"/>
      <c r="J201" s="12"/>
      <c r="K201" s="12"/>
      <c r="L201" s="12"/>
      <c r="M201" s="12"/>
      <c r="N201" s="12"/>
      <c r="O201" s="12"/>
    </row>
    <row r="202" customHeight="1" spans="2:15">
      <c r="B202" s="12"/>
      <c r="C202" s="12"/>
      <c r="D202" s="12"/>
      <c r="E202" s="12"/>
      <c r="F202" s="12"/>
      <c r="G202" s="12"/>
      <c r="H202" s="12"/>
      <c r="I202" s="12"/>
      <c r="J202" s="12"/>
      <c r="K202" s="12"/>
      <c r="L202" s="12"/>
      <c r="M202" s="12"/>
      <c r="N202" s="12"/>
      <c r="O202" s="12"/>
    </row>
    <row r="203" customHeight="1" spans="2:15">
      <c r="B203" s="12"/>
      <c r="C203" s="12"/>
      <c r="D203" s="12"/>
      <c r="E203" s="12"/>
      <c r="F203" s="12"/>
      <c r="G203" s="12"/>
      <c r="H203" s="12"/>
      <c r="I203" s="12"/>
      <c r="J203" s="12"/>
      <c r="K203" s="12"/>
      <c r="L203" s="12"/>
      <c r="M203" s="12"/>
      <c r="N203" s="12"/>
      <c r="O203" s="12"/>
    </row>
    <row r="204" customHeight="1" spans="2:15">
      <c r="B204" s="12"/>
      <c r="C204" s="12"/>
      <c r="D204" s="12"/>
      <c r="E204" s="12"/>
      <c r="F204" s="12"/>
      <c r="G204" s="12"/>
      <c r="H204" s="12"/>
      <c r="I204" s="12"/>
      <c r="J204" s="12"/>
      <c r="K204" s="12"/>
      <c r="L204" s="12"/>
      <c r="M204" s="12"/>
      <c r="N204" s="12"/>
      <c r="O204" s="12"/>
    </row>
    <row r="205" customHeight="1" spans="2:15">
      <c r="B205" s="12"/>
      <c r="C205" s="12"/>
      <c r="D205" s="12"/>
      <c r="E205" s="12"/>
      <c r="F205" s="12"/>
      <c r="G205" s="12"/>
      <c r="H205" s="12"/>
      <c r="I205" s="12"/>
      <c r="J205" s="12"/>
      <c r="K205" s="12"/>
      <c r="L205" s="12"/>
      <c r="M205" s="12"/>
      <c r="N205" s="12"/>
      <c r="O205" s="12"/>
    </row>
    <row r="206" customHeight="1" spans="2:15">
      <c r="B206" s="12"/>
      <c r="C206" s="12"/>
      <c r="D206" s="12"/>
      <c r="E206" s="12"/>
      <c r="F206" s="12"/>
      <c r="G206" s="12"/>
      <c r="H206" s="12"/>
      <c r="I206" s="12"/>
      <c r="J206" s="12"/>
      <c r="K206" s="12"/>
      <c r="L206" s="12"/>
      <c r="M206" s="12"/>
      <c r="N206" s="12"/>
      <c r="O206" s="12"/>
    </row>
    <row r="207" customHeight="1" spans="2:15">
      <c r="B207" s="12"/>
      <c r="C207" s="12"/>
      <c r="D207" s="12"/>
      <c r="E207" s="12"/>
      <c r="F207" s="12"/>
      <c r="G207" s="12"/>
      <c r="H207" s="12"/>
      <c r="I207" s="12"/>
      <c r="J207" s="12"/>
      <c r="K207" s="12"/>
      <c r="L207" s="12"/>
      <c r="M207" s="12"/>
      <c r="N207" s="12"/>
      <c r="O207" s="12"/>
    </row>
    <row r="208" customHeight="1" spans="2:15">
      <c r="B208" s="12"/>
      <c r="C208" s="12"/>
      <c r="D208" s="12"/>
      <c r="E208" s="12"/>
      <c r="F208" s="12"/>
      <c r="G208" s="12"/>
      <c r="H208" s="12"/>
      <c r="I208" s="12"/>
      <c r="J208" s="12"/>
      <c r="K208" s="12"/>
      <c r="L208" s="12"/>
      <c r="M208" s="12"/>
      <c r="N208" s="12"/>
      <c r="O208" s="12"/>
    </row>
    <row r="209" customHeight="1" spans="2:15">
      <c r="B209" s="12"/>
      <c r="C209" s="12"/>
      <c r="D209" s="12"/>
      <c r="E209" s="12"/>
      <c r="F209" s="12"/>
      <c r="G209" s="12"/>
      <c r="H209" s="12"/>
      <c r="I209" s="12"/>
      <c r="J209" s="12"/>
      <c r="K209" s="12"/>
      <c r="L209" s="12"/>
      <c r="M209" s="12"/>
      <c r="N209" s="12"/>
      <c r="O209" s="12"/>
    </row>
    <row r="210" customHeight="1" spans="2:15">
      <c r="B210" s="12"/>
      <c r="C210" s="12"/>
      <c r="D210" s="12"/>
      <c r="E210" s="12"/>
      <c r="F210" s="12"/>
      <c r="G210" s="12"/>
      <c r="H210" s="12"/>
      <c r="I210" s="12"/>
      <c r="J210" s="12"/>
      <c r="K210" s="12"/>
      <c r="L210" s="12"/>
      <c r="M210" s="12"/>
      <c r="N210" s="12"/>
      <c r="O210" s="12"/>
    </row>
    <row r="211" customHeight="1" spans="2:15">
      <c r="B211" s="12"/>
      <c r="C211" s="12"/>
      <c r="D211" s="12"/>
      <c r="E211" s="12"/>
      <c r="F211" s="12"/>
      <c r="G211" s="12"/>
      <c r="H211" s="12"/>
      <c r="I211" s="12"/>
      <c r="J211" s="12"/>
      <c r="K211" s="12"/>
      <c r="L211" s="12"/>
      <c r="M211" s="12"/>
      <c r="N211" s="12"/>
      <c r="O211" s="12"/>
    </row>
    <row r="212" customHeight="1" spans="2:15">
      <c r="B212" s="12"/>
      <c r="C212" s="12"/>
      <c r="D212" s="12"/>
      <c r="E212" s="12"/>
      <c r="F212" s="12"/>
      <c r="G212" s="12"/>
      <c r="H212" s="12"/>
      <c r="I212" s="12"/>
      <c r="J212" s="12"/>
      <c r="K212" s="12"/>
      <c r="L212" s="12"/>
      <c r="M212" s="12"/>
      <c r="N212" s="12"/>
      <c r="O212" s="12"/>
    </row>
    <row r="213" customHeight="1" spans="2:15">
      <c r="B213" s="12"/>
      <c r="C213" s="12"/>
      <c r="D213" s="12"/>
      <c r="E213" s="12"/>
      <c r="F213" s="12"/>
      <c r="G213" s="12"/>
      <c r="H213" s="12"/>
      <c r="I213" s="12"/>
      <c r="J213" s="12"/>
      <c r="K213" s="12"/>
      <c r="L213" s="12"/>
      <c r="M213" s="12"/>
      <c r="N213" s="12"/>
      <c r="O213" s="12"/>
    </row>
    <row r="214" customHeight="1" spans="2:15">
      <c r="B214" s="12"/>
      <c r="C214" s="12"/>
      <c r="D214" s="12"/>
      <c r="E214" s="12"/>
      <c r="F214" s="12"/>
      <c r="G214" s="12"/>
      <c r="H214" s="12"/>
      <c r="I214" s="12"/>
      <c r="J214" s="12"/>
      <c r="K214" s="12"/>
      <c r="L214" s="12"/>
      <c r="M214" s="12"/>
      <c r="N214" s="12"/>
      <c r="O214" s="12"/>
    </row>
    <row r="215" customHeight="1" spans="2:15">
      <c r="B215" s="12"/>
      <c r="C215" s="12"/>
      <c r="D215" s="12"/>
      <c r="E215" s="12"/>
      <c r="F215" s="12"/>
      <c r="G215" s="12"/>
      <c r="H215" s="12"/>
      <c r="I215" s="12"/>
      <c r="J215" s="12"/>
      <c r="K215" s="12"/>
      <c r="L215" s="12"/>
      <c r="M215" s="12"/>
      <c r="N215" s="12"/>
      <c r="O215" s="12"/>
    </row>
    <row r="216" customHeight="1" spans="2:15">
      <c r="B216" s="12"/>
      <c r="C216" s="12"/>
      <c r="D216" s="12"/>
      <c r="E216" s="12"/>
      <c r="F216" s="12"/>
      <c r="G216" s="12"/>
      <c r="H216" s="12"/>
      <c r="I216" s="12"/>
      <c r="J216" s="12"/>
      <c r="K216" s="12"/>
      <c r="L216" s="12"/>
      <c r="M216" s="12"/>
      <c r="N216" s="12"/>
      <c r="O216" s="12"/>
    </row>
    <row r="217" customHeight="1" spans="2:15">
      <c r="B217" s="12"/>
      <c r="C217" s="12"/>
      <c r="D217" s="12"/>
      <c r="E217" s="12"/>
      <c r="F217" s="12"/>
      <c r="G217" s="12"/>
      <c r="H217" s="12"/>
      <c r="I217" s="12"/>
      <c r="J217" s="12"/>
      <c r="K217" s="12"/>
      <c r="L217" s="12"/>
      <c r="M217" s="12"/>
      <c r="N217" s="12"/>
      <c r="O217" s="12"/>
    </row>
    <row r="218" customHeight="1" spans="2:15">
      <c r="B218" s="12"/>
      <c r="C218" s="12"/>
      <c r="D218" s="12"/>
      <c r="E218" s="12"/>
      <c r="F218" s="12"/>
      <c r="G218" s="12"/>
      <c r="H218" s="12"/>
      <c r="I218" s="12"/>
      <c r="J218" s="12"/>
      <c r="K218" s="12"/>
      <c r="L218" s="12"/>
      <c r="M218" s="12"/>
      <c r="N218" s="12"/>
      <c r="O218" s="12"/>
    </row>
    <row r="219" customHeight="1" spans="2:15">
      <c r="B219" s="12"/>
      <c r="C219" s="12"/>
      <c r="D219" s="12"/>
      <c r="E219" s="12"/>
      <c r="F219" s="12"/>
      <c r="G219" s="12"/>
      <c r="H219" s="12"/>
      <c r="I219" s="12"/>
      <c r="J219" s="12"/>
      <c r="K219" s="12"/>
      <c r="L219" s="12"/>
      <c r="M219" s="12"/>
      <c r="N219" s="12"/>
      <c r="O219" s="12"/>
    </row>
    <row r="220" customHeight="1" spans="2:15">
      <c r="B220" s="12"/>
      <c r="C220" s="12"/>
      <c r="D220" s="12"/>
      <c r="E220" s="12"/>
      <c r="F220" s="12"/>
      <c r="G220" s="12"/>
      <c r="H220" s="12"/>
      <c r="I220" s="12"/>
      <c r="J220" s="12"/>
      <c r="K220" s="12"/>
      <c r="L220" s="12"/>
      <c r="M220" s="12"/>
      <c r="N220" s="12"/>
      <c r="O220" s="12"/>
    </row>
    <row r="221" customHeight="1" spans="2:15">
      <c r="B221" s="12"/>
      <c r="C221" s="12"/>
      <c r="D221" s="12"/>
      <c r="E221" s="12"/>
      <c r="F221" s="12"/>
      <c r="G221" s="12"/>
      <c r="H221" s="12"/>
      <c r="I221" s="12"/>
      <c r="J221" s="12"/>
      <c r="K221" s="12"/>
      <c r="L221" s="12"/>
      <c r="M221" s="12"/>
      <c r="N221" s="12"/>
      <c r="O221" s="12"/>
    </row>
    <row r="222" customHeight="1" spans="2:15">
      <c r="B222" s="12"/>
      <c r="C222" s="12"/>
      <c r="D222" s="12"/>
      <c r="E222" s="12"/>
      <c r="F222" s="12"/>
      <c r="G222" s="12"/>
      <c r="H222" s="12"/>
      <c r="I222" s="12"/>
      <c r="J222" s="12"/>
      <c r="K222" s="12"/>
      <c r="L222" s="12"/>
      <c r="M222" s="12"/>
      <c r="N222" s="12"/>
      <c r="O222" s="12"/>
    </row>
    <row r="223" customHeight="1" spans="2:15">
      <c r="B223" s="12"/>
      <c r="C223" s="12"/>
      <c r="D223" s="12"/>
      <c r="E223" s="12"/>
      <c r="F223" s="12"/>
      <c r="G223" s="12"/>
      <c r="H223" s="12"/>
      <c r="I223" s="12"/>
      <c r="J223" s="12"/>
      <c r="K223" s="12"/>
      <c r="L223" s="12"/>
      <c r="M223" s="12"/>
      <c r="N223" s="12"/>
      <c r="O223" s="12"/>
    </row>
    <row r="224" customHeight="1" spans="2:15">
      <c r="B224" s="12"/>
      <c r="C224" s="12"/>
      <c r="D224" s="12"/>
      <c r="E224" s="12"/>
      <c r="F224" s="12"/>
      <c r="G224" s="12"/>
      <c r="H224" s="12"/>
      <c r="I224" s="12"/>
      <c r="J224" s="12"/>
      <c r="K224" s="12"/>
      <c r="L224" s="12"/>
      <c r="M224" s="12"/>
      <c r="N224" s="12"/>
      <c r="O224" s="12"/>
    </row>
    <row r="225" customHeight="1" spans="2:15">
      <c r="B225" s="12"/>
      <c r="C225" s="12"/>
      <c r="D225" s="12"/>
      <c r="E225" s="12"/>
      <c r="F225" s="12"/>
      <c r="G225" s="12"/>
      <c r="H225" s="12"/>
      <c r="I225" s="12"/>
      <c r="J225" s="12"/>
      <c r="K225" s="12"/>
      <c r="L225" s="12"/>
      <c r="M225" s="12"/>
      <c r="N225" s="12"/>
      <c r="O225" s="12"/>
    </row>
    <row r="226" customHeight="1" spans="2:15">
      <c r="B226" s="12"/>
      <c r="C226" s="12"/>
      <c r="D226" s="12"/>
      <c r="E226" s="12"/>
      <c r="F226" s="12"/>
      <c r="G226" s="12"/>
      <c r="H226" s="12"/>
      <c r="I226" s="12"/>
      <c r="J226" s="12"/>
      <c r="K226" s="12"/>
      <c r="L226" s="12"/>
      <c r="M226" s="12"/>
      <c r="N226" s="12"/>
      <c r="O226" s="12"/>
    </row>
    <row r="227" customHeight="1" spans="2:15">
      <c r="B227" s="12"/>
      <c r="C227" s="12"/>
      <c r="D227" s="12"/>
      <c r="E227" s="12"/>
      <c r="F227" s="12"/>
      <c r="G227" s="12"/>
      <c r="H227" s="12"/>
      <c r="I227" s="12"/>
      <c r="J227" s="12"/>
      <c r="K227" s="12"/>
      <c r="L227" s="12"/>
      <c r="M227" s="12"/>
      <c r="N227" s="12"/>
      <c r="O227" s="12"/>
    </row>
    <row r="228" customHeight="1" spans="2:15">
      <c r="B228" s="5"/>
      <c r="C228" s="5"/>
      <c r="D228" s="5"/>
      <c r="E228" s="5"/>
      <c r="F228" s="5"/>
      <c r="G228" s="5"/>
      <c r="H228" s="5"/>
      <c r="I228" s="5"/>
      <c r="J228" s="5"/>
      <c r="K228" s="5"/>
      <c r="L228" s="5"/>
      <c r="M228" s="5"/>
      <c r="N228" s="5"/>
      <c r="O228" s="5"/>
    </row>
    <row r="229" customHeight="1" spans="2:15">
      <c r="B229" s="5"/>
      <c r="C229" s="5"/>
      <c r="D229" s="5"/>
      <c r="E229" s="5"/>
      <c r="F229" s="5"/>
      <c r="G229" s="5"/>
      <c r="H229" s="5"/>
      <c r="I229" s="5"/>
      <c r="J229" s="5"/>
      <c r="K229" s="5"/>
      <c r="L229" s="5"/>
      <c r="M229" s="5"/>
      <c r="N229" s="5"/>
      <c r="O229" s="5"/>
    </row>
    <row r="230" customHeight="1" spans="2:15">
      <c r="B230" s="5"/>
      <c r="C230" s="5"/>
      <c r="D230" s="5"/>
      <c r="E230" s="5"/>
      <c r="F230" s="5"/>
      <c r="G230" s="5"/>
      <c r="H230" s="5"/>
      <c r="I230" s="5"/>
      <c r="J230" s="5"/>
      <c r="K230" s="5"/>
      <c r="L230" s="5"/>
      <c r="M230" s="5"/>
      <c r="N230" s="5"/>
      <c r="O230" s="5"/>
    </row>
    <row r="231" customHeight="1" spans="2:15">
      <c r="B231" s="5"/>
      <c r="C231" s="5"/>
      <c r="D231" s="5"/>
      <c r="E231" s="5"/>
      <c r="F231" s="5"/>
      <c r="G231" s="5"/>
      <c r="H231" s="5"/>
      <c r="I231" s="5"/>
      <c r="J231" s="5"/>
      <c r="K231" s="5"/>
      <c r="L231" s="5"/>
      <c r="M231" s="5"/>
      <c r="N231" s="5"/>
      <c r="O231" s="5"/>
    </row>
    <row r="232" customHeight="1" spans="2:15">
      <c r="B232" s="5"/>
      <c r="C232" s="5"/>
      <c r="D232" s="5"/>
      <c r="E232" s="5"/>
      <c r="F232" s="5"/>
      <c r="G232" s="5"/>
      <c r="H232" s="5"/>
      <c r="I232" s="5"/>
      <c r="J232" s="5"/>
      <c r="K232" s="5"/>
      <c r="L232" s="5"/>
      <c r="M232" s="5"/>
      <c r="N232" s="5"/>
      <c r="O232" s="5"/>
    </row>
    <row r="233" customHeight="1" spans="2:15">
      <c r="B233" s="5"/>
      <c r="C233" s="5"/>
      <c r="D233" s="5"/>
      <c r="E233" s="5"/>
      <c r="F233" s="5"/>
      <c r="G233" s="5"/>
      <c r="H233" s="5"/>
      <c r="I233" s="5"/>
      <c r="J233" s="5"/>
      <c r="K233" s="5"/>
      <c r="L233" s="5"/>
      <c r="M233" s="5"/>
      <c r="N233" s="5"/>
      <c r="O233" s="5"/>
    </row>
    <row r="234" customHeight="1" spans="2:15">
      <c r="B234" s="5"/>
      <c r="C234" s="5"/>
      <c r="D234" s="5"/>
      <c r="E234" s="5"/>
      <c r="F234" s="5"/>
      <c r="G234" s="5"/>
      <c r="H234" s="5"/>
      <c r="I234" s="5"/>
      <c r="J234" s="5"/>
      <c r="K234" s="5"/>
      <c r="L234" s="5"/>
      <c r="M234" s="5"/>
      <c r="N234" s="5"/>
      <c r="O234" s="5"/>
    </row>
    <row r="235" customHeight="1" spans="2:15">
      <c r="B235" s="5"/>
      <c r="C235" s="5"/>
      <c r="D235" s="5"/>
      <c r="E235" s="5"/>
      <c r="F235" s="5"/>
      <c r="G235" s="5"/>
      <c r="H235" s="5"/>
      <c r="I235" s="5"/>
      <c r="J235" s="5"/>
      <c r="K235" s="5"/>
      <c r="L235" s="5"/>
      <c r="M235" s="5"/>
      <c r="N235" s="5"/>
      <c r="O235" s="5"/>
    </row>
  </sheetData>
  <mergeCells count="432">
    <mergeCell ref="A1:O1"/>
    <mergeCell ref="A2:O2"/>
    <mergeCell ref="A3:O3"/>
    <mergeCell ref="A4:O4"/>
    <mergeCell ref="A5:O5"/>
    <mergeCell ref="A6:O6"/>
    <mergeCell ref="A7:O7"/>
    <mergeCell ref="A8:O8"/>
    <mergeCell ref="A9:O9"/>
    <mergeCell ref="A10:O10"/>
    <mergeCell ref="A11:O11"/>
    <mergeCell ref="A12:O12"/>
    <mergeCell ref="A13:O13"/>
    <mergeCell ref="A14:O14"/>
    <mergeCell ref="A15:O15"/>
    <mergeCell ref="A16:O16"/>
    <mergeCell ref="A17:O17"/>
    <mergeCell ref="A18:O18"/>
    <mergeCell ref="A19:O19"/>
    <mergeCell ref="A20:O20"/>
    <mergeCell ref="A21:O21"/>
    <mergeCell ref="A22:O22"/>
    <mergeCell ref="A23:O23"/>
    <mergeCell ref="A24:O24"/>
    <mergeCell ref="A25:O25"/>
    <mergeCell ref="A26:O26"/>
    <mergeCell ref="A27:O27"/>
    <mergeCell ref="A28:O28"/>
    <mergeCell ref="A29:O29"/>
    <mergeCell ref="A30:O30"/>
    <mergeCell ref="A31:O31"/>
    <mergeCell ref="A32:O32"/>
    <mergeCell ref="A33:O33"/>
    <mergeCell ref="A34:O34"/>
    <mergeCell ref="A35:O35"/>
    <mergeCell ref="A36:O36"/>
    <mergeCell ref="A37:O37"/>
    <mergeCell ref="A38:O38"/>
    <mergeCell ref="A39:O39"/>
    <mergeCell ref="A40:O40"/>
    <mergeCell ref="A41:O41"/>
    <mergeCell ref="A42:O42"/>
    <mergeCell ref="A43:O43"/>
    <mergeCell ref="A44:O44"/>
    <mergeCell ref="A45:O45"/>
    <mergeCell ref="A46:O46"/>
    <mergeCell ref="A47:O47"/>
    <mergeCell ref="A48:O48"/>
    <mergeCell ref="A49:O49"/>
    <mergeCell ref="A50:O50"/>
    <mergeCell ref="A51:O51"/>
    <mergeCell ref="A52:O52"/>
    <mergeCell ref="A53:O53"/>
    <mergeCell ref="A54:O54"/>
    <mergeCell ref="A55:O55"/>
    <mergeCell ref="A56:O56"/>
    <mergeCell ref="A57:O57"/>
    <mergeCell ref="A58:O58"/>
    <mergeCell ref="A59:O59"/>
    <mergeCell ref="A62:O62"/>
    <mergeCell ref="A63:O63"/>
    <mergeCell ref="C64:E64"/>
    <mergeCell ref="K64:L64"/>
    <mergeCell ref="C65:E65"/>
    <mergeCell ref="K65:L65"/>
    <mergeCell ref="C66:E66"/>
    <mergeCell ref="K66:L66"/>
    <mergeCell ref="C67:E67"/>
    <mergeCell ref="K67:L67"/>
    <mergeCell ref="C68:F68"/>
    <mergeCell ref="K68:L68"/>
    <mergeCell ref="B70:O70"/>
    <mergeCell ref="A71:O71"/>
    <mergeCell ref="B72:C72"/>
    <mergeCell ref="G72:I72"/>
    <mergeCell ref="L72:N72"/>
    <mergeCell ref="B73:E73"/>
    <mergeCell ref="G73:I73"/>
    <mergeCell ref="L73:N73"/>
    <mergeCell ref="B74:C74"/>
    <mergeCell ref="G74:I74"/>
    <mergeCell ref="L74:N74"/>
    <mergeCell ref="B76:O76"/>
    <mergeCell ref="B77:F77"/>
    <mergeCell ref="H77:I77"/>
    <mergeCell ref="K77:L77"/>
    <mergeCell ref="N77:O77"/>
    <mergeCell ref="B78:F78"/>
    <mergeCell ref="H78:I78"/>
    <mergeCell ref="K78:L78"/>
    <mergeCell ref="N78:O78"/>
    <mergeCell ref="B79:F79"/>
    <mergeCell ref="H79:I79"/>
    <mergeCell ref="K79:L79"/>
    <mergeCell ref="N79:O79"/>
    <mergeCell ref="B80:F80"/>
    <mergeCell ref="H80:I80"/>
    <mergeCell ref="K80:L80"/>
    <mergeCell ref="N80:O80"/>
    <mergeCell ref="B81:F81"/>
    <mergeCell ref="H81:I81"/>
    <mergeCell ref="K81:L81"/>
    <mergeCell ref="N81:O81"/>
    <mergeCell ref="B82:F82"/>
    <mergeCell ref="H82:I82"/>
    <mergeCell ref="K82:L82"/>
    <mergeCell ref="N82:O82"/>
    <mergeCell ref="A83:O83"/>
    <mergeCell ref="C84:E84"/>
    <mergeCell ref="K84:L84"/>
    <mergeCell ref="C85:E85"/>
    <mergeCell ref="K85:L85"/>
    <mergeCell ref="K86:L86"/>
    <mergeCell ref="A88:O88"/>
    <mergeCell ref="B89:C89"/>
    <mergeCell ref="E89:F89"/>
    <mergeCell ref="H89:I89"/>
    <mergeCell ref="K89:L89"/>
    <mergeCell ref="N89:O89"/>
    <mergeCell ref="B90:C90"/>
    <mergeCell ref="E90:F90"/>
    <mergeCell ref="H90:I90"/>
    <mergeCell ref="K90:L90"/>
    <mergeCell ref="N90:O90"/>
    <mergeCell ref="B91:C91"/>
    <mergeCell ref="E91:F91"/>
    <mergeCell ref="H91:I91"/>
    <mergeCell ref="K91:L91"/>
    <mergeCell ref="N91:O91"/>
    <mergeCell ref="B92:C92"/>
    <mergeCell ref="E92:F92"/>
    <mergeCell ref="H92:I92"/>
    <mergeCell ref="K92:L92"/>
    <mergeCell ref="N92:O92"/>
    <mergeCell ref="B93:C93"/>
    <mergeCell ref="E93:F93"/>
    <mergeCell ref="H93:I93"/>
    <mergeCell ref="K93:L93"/>
    <mergeCell ref="N93:O93"/>
    <mergeCell ref="B94:C94"/>
    <mergeCell ref="E94:F94"/>
    <mergeCell ref="H94:I94"/>
    <mergeCell ref="K94:L94"/>
    <mergeCell ref="N94:O94"/>
    <mergeCell ref="B95:C95"/>
    <mergeCell ref="E95:F95"/>
    <mergeCell ref="H95:I95"/>
    <mergeCell ref="K95:L95"/>
    <mergeCell ref="N95:O95"/>
    <mergeCell ref="B96:C96"/>
    <mergeCell ref="E96:F96"/>
    <mergeCell ref="H96:I96"/>
    <mergeCell ref="K96:L96"/>
    <mergeCell ref="N96:O96"/>
    <mergeCell ref="B97:C97"/>
    <mergeCell ref="E97:F97"/>
    <mergeCell ref="H97:I97"/>
    <mergeCell ref="K97:L97"/>
    <mergeCell ref="N97:O97"/>
    <mergeCell ref="B98:C98"/>
    <mergeCell ref="E98:F98"/>
    <mergeCell ref="H98:I98"/>
    <mergeCell ref="K98:L98"/>
    <mergeCell ref="N98:O98"/>
    <mergeCell ref="B99:C99"/>
    <mergeCell ref="E99:F99"/>
    <mergeCell ref="H99:I99"/>
    <mergeCell ref="K99:L99"/>
    <mergeCell ref="N99:O99"/>
    <mergeCell ref="A101:O101"/>
    <mergeCell ref="B102:C102"/>
    <mergeCell ref="E102:F102"/>
    <mergeCell ref="H102:I102"/>
    <mergeCell ref="K102:L102"/>
    <mergeCell ref="N102:O102"/>
    <mergeCell ref="B103:C103"/>
    <mergeCell ref="E103:F103"/>
    <mergeCell ref="H103:I103"/>
    <mergeCell ref="K103:L103"/>
    <mergeCell ref="N103:O103"/>
    <mergeCell ref="B104:C104"/>
    <mergeCell ref="E104:F104"/>
    <mergeCell ref="H104:I104"/>
    <mergeCell ref="K104:L104"/>
    <mergeCell ref="N104:O104"/>
    <mergeCell ref="B105:D105"/>
    <mergeCell ref="E105:F105"/>
    <mergeCell ref="H105:I105"/>
    <mergeCell ref="K105:L105"/>
    <mergeCell ref="N105:O105"/>
    <mergeCell ref="B106:C106"/>
    <mergeCell ref="E106:F106"/>
    <mergeCell ref="H106:I106"/>
    <mergeCell ref="K106:L106"/>
    <mergeCell ref="N106:O106"/>
    <mergeCell ref="B107:C107"/>
    <mergeCell ref="E107:F107"/>
    <mergeCell ref="H107:I107"/>
    <mergeCell ref="K107:L107"/>
    <mergeCell ref="N107:O107"/>
    <mergeCell ref="B108:C108"/>
    <mergeCell ref="E108:F108"/>
    <mergeCell ref="H108:I108"/>
    <mergeCell ref="K108:L108"/>
    <mergeCell ref="N108:O108"/>
    <mergeCell ref="B109:C109"/>
    <mergeCell ref="E109:F109"/>
    <mergeCell ref="H109:I109"/>
    <mergeCell ref="K109:L109"/>
    <mergeCell ref="N109:O109"/>
    <mergeCell ref="B110:C110"/>
    <mergeCell ref="E110:F110"/>
    <mergeCell ref="H110:I110"/>
    <mergeCell ref="K110:L110"/>
    <mergeCell ref="N110:O110"/>
    <mergeCell ref="B111:C111"/>
    <mergeCell ref="E111:F111"/>
    <mergeCell ref="H111:I111"/>
    <mergeCell ref="K111:L111"/>
    <mergeCell ref="N111:O111"/>
    <mergeCell ref="B112:C112"/>
    <mergeCell ref="E112:F112"/>
    <mergeCell ref="H112:I112"/>
    <mergeCell ref="K112:L112"/>
    <mergeCell ref="N112:O112"/>
    <mergeCell ref="B113:C113"/>
    <mergeCell ref="B114:C114"/>
    <mergeCell ref="E114:F114"/>
    <mergeCell ref="H114:I114"/>
    <mergeCell ref="K114:L114"/>
    <mergeCell ref="N114:O114"/>
    <mergeCell ref="B115:C115"/>
    <mergeCell ref="E115:F115"/>
    <mergeCell ref="H115:I115"/>
    <mergeCell ref="K115:L115"/>
    <mergeCell ref="N115:O115"/>
    <mergeCell ref="B116:D116"/>
    <mergeCell ref="E116:F116"/>
    <mergeCell ref="H116:I116"/>
    <mergeCell ref="K116:L116"/>
    <mergeCell ref="N116:O116"/>
    <mergeCell ref="B117:C117"/>
    <mergeCell ref="E117:F117"/>
    <mergeCell ref="H117:I117"/>
    <mergeCell ref="K117:L117"/>
    <mergeCell ref="N117:O117"/>
    <mergeCell ref="B118:C118"/>
    <mergeCell ref="E118:F118"/>
    <mergeCell ref="H118:I118"/>
    <mergeCell ref="K118:L118"/>
    <mergeCell ref="N118:O118"/>
    <mergeCell ref="B119:C119"/>
    <mergeCell ref="E119:F119"/>
    <mergeCell ref="H119:I119"/>
    <mergeCell ref="K119:L119"/>
    <mergeCell ref="N119:O119"/>
    <mergeCell ref="B120:C120"/>
    <mergeCell ref="E120:F120"/>
    <mergeCell ref="H120:I120"/>
    <mergeCell ref="K120:L120"/>
    <mergeCell ref="N120:O120"/>
    <mergeCell ref="B121:C121"/>
    <mergeCell ref="E121:F121"/>
    <mergeCell ref="H121:I121"/>
    <mergeCell ref="K121:L121"/>
    <mergeCell ref="N121:O121"/>
    <mergeCell ref="B122:C122"/>
    <mergeCell ref="E122:F122"/>
    <mergeCell ref="H122:I122"/>
    <mergeCell ref="K122:L122"/>
    <mergeCell ref="N122:O122"/>
    <mergeCell ref="B124:C124"/>
    <mergeCell ref="E124:F124"/>
    <mergeCell ref="H124:I124"/>
    <mergeCell ref="K124:L124"/>
    <mergeCell ref="N124:O124"/>
    <mergeCell ref="A125:O125"/>
    <mergeCell ref="B126:C126"/>
    <mergeCell ref="E126:F126"/>
    <mergeCell ref="H126:I126"/>
    <mergeCell ref="K126:L126"/>
    <mergeCell ref="N126:O126"/>
    <mergeCell ref="B127:C127"/>
    <mergeCell ref="E127:F127"/>
    <mergeCell ref="H127:I127"/>
    <mergeCell ref="K127:L127"/>
    <mergeCell ref="N127:O127"/>
    <mergeCell ref="B128:C128"/>
    <mergeCell ref="E128:F128"/>
    <mergeCell ref="H128:I128"/>
    <mergeCell ref="K128:L128"/>
    <mergeCell ref="N128:O128"/>
    <mergeCell ref="A129:O129"/>
    <mergeCell ref="B130:E130"/>
    <mergeCell ref="G130:I130"/>
    <mergeCell ref="K130:L130"/>
    <mergeCell ref="N130:O130"/>
    <mergeCell ref="B131:F131"/>
    <mergeCell ref="G131:I131"/>
    <mergeCell ref="K131:L131"/>
    <mergeCell ref="N131:O131"/>
    <mergeCell ref="B132:F132"/>
    <mergeCell ref="G132:I132"/>
    <mergeCell ref="K132:L132"/>
    <mergeCell ref="N132:O132"/>
    <mergeCell ref="B133:F133"/>
    <mergeCell ref="G133:I133"/>
    <mergeCell ref="K133:L133"/>
    <mergeCell ref="N133:O133"/>
    <mergeCell ref="B134:F134"/>
    <mergeCell ref="G134:I134"/>
    <mergeCell ref="K134:L134"/>
    <mergeCell ref="N134:O134"/>
    <mergeCell ref="B135:F135"/>
    <mergeCell ref="G135:I135"/>
    <mergeCell ref="K135:L135"/>
    <mergeCell ref="N135:O135"/>
    <mergeCell ref="A136:O136"/>
    <mergeCell ref="F137:J137"/>
    <mergeCell ref="K137:O137"/>
    <mergeCell ref="F138:H138"/>
    <mergeCell ref="I138:J138"/>
    <mergeCell ref="K138:L138"/>
    <mergeCell ref="N138:O138"/>
    <mergeCell ref="B139:E139"/>
    <mergeCell ref="F139:H139"/>
    <mergeCell ref="I139:J139"/>
    <mergeCell ref="K139:L139"/>
    <mergeCell ref="N139:O139"/>
    <mergeCell ref="B140:E140"/>
    <mergeCell ref="F140:H140"/>
    <mergeCell ref="I140:J140"/>
    <mergeCell ref="K140:L140"/>
    <mergeCell ref="N140:O140"/>
    <mergeCell ref="C142:F142"/>
    <mergeCell ref="K142:L142"/>
    <mergeCell ref="C143:F143"/>
    <mergeCell ref="K143:L143"/>
    <mergeCell ref="C144:D144"/>
    <mergeCell ref="K144:L144"/>
    <mergeCell ref="A145:O145"/>
    <mergeCell ref="B146:O146"/>
    <mergeCell ref="A147:O147"/>
    <mergeCell ref="A148:O148"/>
    <mergeCell ref="A149:O149"/>
    <mergeCell ref="A150:O150"/>
    <mergeCell ref="A151:O151"/>
    <mergeCell ref="A152:O152"/>
    <mergeCell ref="A153:O153"/>
    <mergeCell ref="A154:O154"/>
    <mergeCell ref="B155:O155"/>
    <mergeCell ref="A156:O156"/>
    <mergeCell ref="A157:O157"/>
    <mergeCell ref="A158:O158"/>
    <mergeCell ref="A159:O159"/>
    <mergeCell ref="A160:O160"/>
    <mergeCell ref="B161:O161"/>
    <mergeCell ref="A162:O162"/>
    <mergeCell ref="A163:O163"/>
    <mergeCell ref="A164:O164"/>
    <mergeCell ref="A165:O165"/>
    <mergeCell ref="B166:O166"/>
    <mergeCell ref="B167:O167"/>
    <mergeCell ref="B168:O168"/>
    <mergeCell ref="B169:O169"/>
    <mergeCell ref="B170:O170"/>
    <mergeCell ref="B171:O171"/>
    <mergeCell ref="B172:O172"/>
    <mergeCell ref="B173:O173"/>
    <mergeCell ref="B174:O174"/>
    <mergeCell ref="B175:O175"/>
    <mergeCell ref="B176:O176"/>
    <mergeCell ref="B177:O177"/>
    <mergeCell ref="B178:O178"/>
    <mergeCell ref="B179:O179"/>
    <mergeCell ref="B180:O180"/>
    <mergeCell ref="B181:O181"/>
    <mergeCell ref="B182:O182"/>
    <mergeCell ref="B183:O183"/>
    <mergeCell ref="B184:O184"/>
    <mergeCell ref="B185:O185"/>
    <mergeCell ref="B186:O186"/>
    <mergeCell ref="B187:O187"/>
    <mergeCell ref="B188:O188"/>
    <mergeCell ref="B189:O189"/>
    <mergeCell ref="B190:O190"/>
    <mergeCell ref="B191:O191"/>
    <mergeCell ref="B192:O192"/>
    <mergeCell ref="B193:O193"/>
    <mergeCell ref="B194:O194"/>
    <mergeCell ref="B195:O195"/>
    <mergeCell ref="B196:O196"/>
    <mergeCell ref="B197:O197"/>
    <mergeCell ref="B198:O198"/>
    <mergeCell ref="B199:O199"/>
    <mergeCell ref="B200:O200"/>
    <mergeCell ref="B201:O201"/>
    <mergeCell ref="B202:O202"/>
    <mergeCell ref="B203:O203"/>
    <mergeCell ref="B204:O204"/>
    <mergeCell ref="B205:O205"/>
    <mergeCell ref="B206:O206"/>
    <mergeCell ref="B207:O207"/>
    <mergeCell ref="B208:O208"/>
    <mergeCell ref="B209:O209"/>
    <mergeCell ref="B210:O210"/>
    <mergeCell ref="B211:O211"/>
    <mergeCell ref="B212:O212"/>
    <mergeCell ref="B213:O213"/>
    <mergeCell ref="B214:O214"/>
    <mergeCell ref="B215:O215"/>
    <mergeCell ref="B216:O216"/>
    <mergeCell ref="B217:O217"/>
    <mergeCell ref="B218:O218"/>
    <mergeCell ref="B219:O219"/>
    <mergeCell ref="B220:O220"/>
    <mergeCell ref="B221:O221"/>
    <mergeCell ref="B222:O222"/>
    <mergeCell ref="B223:O223"/>
    <mergeCell ref="B224:O224"/>
    <mergeCell ref="B225:O225"/>
    <mergeCell ref="B226:O226"/>
    <mergeCell ref="B227:O227"/>
    <mergeCell ref="B228:O228"/>
    <mergeCell ref="B229:O229"/>
    <mergeCell ref="B230:O230"/>
    <mergeCell ref="B231:O231"/>
    <mergeCell ref="B232:O232"/>
    <mergeCell ref="B233:O233"/>
    <mergeCell ref="B234:O234"/>
    <mergeCell ref="B235:O235"/>
    <mergeCell ref="B137:E138"/>
  </mergeCells>
  <pageMargins left="0.984027777777778" right="0.590277777777778" top="0.432638888888889" bottom="0.559722222222222" header="0.314583333333333" footer="0.229861111111111"/>
  <pageSetup paperSize="9" firstPageNumber="11" orientation="portrait" useFirstPageNumber="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封面</vt:lpstr>
      <vt:lpstr>审计报告</vt:lpstr>
      <vt:lpstr>资产负债表</vt:lpstr>
      <vt:lpstr>资产负债表（续）</vt:lpstr>
      <vt:lpstr>业务活动表</vt:lpstr>
      <vt:lpstr>保教活动成本表</vt:lpstr>
      <vt:lpstr>费用明细表</vt:lpstr>
      <vt:lpstr>补助收支</vt:lpstr>
      <vt:lpstr>现金流量表</vt:lpstr>
      <vt:lpstr>基本数字表</vt:lpstr>
      <vt:lpstr>账务指标表</vt:lpstr>
      <vt:lpstr>附注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2006-09-13T11:21:00Z</dcterms:created>
  <cp:lastPrinted>2016-03-15T08:33:00Z</cp:lastPrinted>
  <dcterms:modified xsi:type="dcterms:W3CDTF">2017-06-29T07:43:12Z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2052-10.1.0.6489</vt:lpwstr>
  </property>
</Properties>
</file>